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 firstSheet="1" activeTab="1"/>
  </bookViews>
  <sheets>
    <sheet name="Zásobník inv.zámerov" sheetId="1" state="hidden" r:id="rId1"/>
    <sheet name="Zásobník nad 1M" sheetId="2" r:id="rId2"/>
    <sheet name="Pivot sumár" sheetId="3" state="hidden" r:id="rId3"/>
    <sheet name="Investičné požiadavky rezortu" sheetId="5" state="hidden" r:id="rId4"/>
  </sheets>
  <definedNames>
    <definedName name="_xlnm._FilterDatabase" localSheetId="3" hidden="1">'Investičné požiadavky rezortu'!$D$8:$R$399</definedName>
    <definedName name="_xlnm._FilterDatabase" localSheetId="0" hidden="1">'Zásobník inv.zámerov'!$D$8:$S$311</definedName>
    <definedName name="_xlnm._FilterDatabase" localSheetId="1" hidden="1">'Zásobník nad 1M'!$D$8:$AU$95</definedName>
    <definedName name="_xlnm.Print_Area" localSheetId="3">'Investičné požiadavky rezortu'!$D$1:$R$398</definedName>
    <definedName name="_xlnm.Print_Area" localSheetId="0">'Zásobník inv.zámerov'!$D$1:$S$312</definedName>
    <definedName name="_xlnm.Print_Area" localSheetId="1">'Zásobník nad 1M'!$D$1:$S$95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2" i="5" l="1"/>
  <c r="I141" i="5"/>
  <c r="I82" i="1" l="1"/>
  <c r="I83" i="1"/>
  <c r="I224" i="5" l="1"/>
  <c r="I223" i="5"/>
  <c r="I225" i="5"/>
  <c r="I226" i="5"/>
  <c r="I164" i="1"/>
  <c r="I165" i="1"/>
  <c r="I72" i="5" l="1"/>
  <c r="I157" i="5" l="1"/>
  <c r="I98" i="1"/>
  <c r="I231" i="5" l="1"/>
  <c r="I232" i="5"/>
  <c r="I233" i="5"/>
  <c r="I172" i="1"/>
  <c r="I173" i="1"/>
  <c r="I174" i="1"/>
  <c r="I40" i="1" l="1"/>
  <c r="I83" i="5" l="1"/>
  <c r="I46" i="1"/>
  <c r="I47" i="1" l="1"/>
  <c r="I227" i="5"/>
  <c r="I228" i="5"/>
  <c r="I229" i="5"/>
  <c r="I169" i="1"/>
  <c r="I170" i="1"/>
  <c r="I171" i="1"/>
  <c r="I115" i="5" l="1"/>
  <c r="I36" i="1" l="1"/>
  <c r="I33" i="2" l="1"/>
  <c r="I33" i="1"/>
  <c r="I116" i="5" l="1"/>
  <c r="I107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3" i="5"/>
  <c r="I74" i="5"/>
  <c r="I76" i="5"/>
  <c r="I77" i="5"/>
  <c r="I78" i="5"/>
  <c r="I79" i="5"/>
  <c r="I80" i="5"/>
  <c r="I81" i="5"/>
  <c r="I82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8" i="5"/>
  <c r="I109" i="5"/>
  <c r="I110" i="5"/>
  <c r="I111" i="5"/>
  <c r="I112" i="5"/>
  <c r="I113" i="5"/>
  <c r="I114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30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J309" i="5" l="1"/>
  <c r="I309" i="5" s="1"/>
  <c r="J292" i="5"/>
  <c r="I292" i="5" s="1"/>
  <c r="J222" i="1"/>
  <c r="I221" i="1"/>
  <c r="I219" i="1"/>
  <c r="I50" i="1"/>
  <c r="I48" i="1"/>
  <c r="I44" i="1"/>
  <c r="I42" i="1"/>
  <c r="I38" i="1"/>
  <c r="I34" i="1"/>
  <c r="J400" i="5" l="1"/>
  <c r="I129" i="2"/>
  <c r="I114" i="2"/>
  <c r="I115" i="2"/>
  <c r="I116" i="2"/>
  <c r="I117" i="2"/>
  <c r="I118" i="2"/>
  <c r="I119" i="2"/>
  <c r="I120" i="2"/>
  <c r="I122" i="2"/>
  <c r="I110" i="2"/>
  <c r="I111" i="2"/>
  <c r="I112" i="2"/>
  <c r="I113" i="2"/>
  <c r="I123" i="2"/>
  <c r="I124" i="2"/>
  <c r="I121" i="2"/>
  <c r="I12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26" i="2"/>
  <c r="I127" i="2"/>
  <c r="I128" i="2"/>
  <c r="I200" i="1"/>
  <c r="I201" i="1"/>
  <c r="I202" i="1"/>
  <c r="I205" i="1"/>
  <c r="I203" i="1"/>
  <c r="I204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20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9" i="1"/>
  <c r="I276" i="1"/>
  <c r="I277" i="1"/>
  <c r="I278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3" i="1"/>
  <c r="I294" i="1"/>
  <c r="I295" i="1"/>
  <c r="I296" i="1"/>
  <c r="I292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199" i="1"/>
  <c r="I124" i="1" l="1"/>
  <c r="I46" i="2" l="1"/>
  <c r="I175" i="1"/>
  <c r="I150" i="1" l="1"/>
  <c r="I151" i="1"/>
  <c r="I152" i="1"/>
  <c r="I153" i="1"/>
  <c r="I154" i="1"/>
  <c r="I155" i="1"/>
  <c r="I156" i="1"/>
  <c r="I157" i="1"/>
  <c r="I158" i="1"/>
  <c r="I159" i="1"/>
  <c r="I160" i="1"/>
  <c r="I102" i="1" l="1"/>
  <c r="I100" i="1"/>
  <c r="I101" i="1"/>
  <c r="I25" i="2" l="1"/>
  <c r="I26" i="2"/>
  <c r="I27" i="2"/>
  <c r="I28" i="2"/>
  <c r="I29" i="2"/>
  <c r="I30" i="2"/>
  <c r="I31" i="2"/>
  <c r="I34" i="2"/>
  <c r="I35" i="2"/>
  <c r="I32" i="2"/>
  <c r="I36" i="2"/>
  <c r="I14" i="2"/>
  <c r="I15" i="2"/>
  <c r="I16" i="2"/>
  <c r="I17" i="2"/>
  <c r="I18" i="2"/>
  <c r="I19" i="2"/>
  <c r="I20" i="2"/>
  <c r="I21" i="2"/>
  <c r="I22" i="2"/>
  <c r="I23" i="2"/>
  <c r="I24" i="2"/>
  <c r="I12" i="2"/>
  <c r="I13" i="2"/>
  <c r="I11" i="2"/>
  <c r="I16" i="1"/>
  <c r="I195" i="1" l="1"/>
  <c r="I194" i="1"/>
  <c r="I59" i="1"/>
  <c r="I56" i="1"/>
  <c r="I168" i="1" l="1"/>
  <c r="I182" i="1"/>
  <c r="I183" i="1"/>
  <c r="I193" i="1"/>
  <c r="I192" i="1"/>
  <c r="I196" i="1"/>
  <c r="I35" i="1"/>
  <c r="I54" i="1"/>
  <c r="I57" i="1"/>
  <c r="I77" i="1" l="1"/>
  <c r="I78" i="1" l="1"/>
  <c r="I79" i="1"/>
  <c r="I80" i="1"/>
  <c r="I81" i="1"/>
  <c r="I197" i="1"/>
  <c r="I166" i="1"/>
  <c r="I24" i="1" l="1"/>
  <c r="I11" i="1"/>
  <c r="I15" i="1"/>
  <c r="I167" i="1" l="1"/>
  <c r="I10" i="1" l="1"/>
  <c r="I198" i="1" l="1"/>
  <c r="I76" i="1"/>
  <c r="I75" i="1"/>
  <c r="I25" i="1" l="1"/>
  <c r="I9" i="2" l="1"/>
  <c r="I10" i="2"/>
  <c r="I37" i="2"/>
  <c r="I38" i="2"/>
  <c r="I39" i="2"/>
  <c r="I40" i="2"/>
  <c r="I41" i="2"/>
  <c r="I42" i="2"/>
  <c r="I43" i="2"/>
  <c r="I44" i="2"/>
  <c r="I45" i="2"/>
  <c r="I47" i="2"/>
  <c r="I48" i="2"/>
  <c r="I49" i="2"/>
  <c r="I52" i="2"/>
  <c r="I50" i="2"/>
  <c r="I51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53" i="1"/>
  <c r="I29" i="1"/>
  <c r="I52" i="1"/>
  <c r="I49" i="1"/>
  <c r="I139" i="2" l="1"/>
  <c r="I138" i="2"/>
  <c r="I137" i="2"/>
  <c r="I31" i="1"/>
  <c r="I51" i="1" l="1"/>
  <c r="I45" i="1"/>
  <c r="I43" i="1"/>
  <c r="I27" i="1"/>
  <c r="I37" i="1"/>
  <c r="I28" i="1"/>
  <c r="I41" i="1"/>
  <c r="I74" i="1" l="1"/>
  <c r="I185" i="1" l="1"/>
  <c r="I65" i="1" l="1"/>
  <c r="I181" i="1" l="1"/>
  <c r="I67" i="1"/>
  <c r="I188" i="1" l="1"/>
  <c r="I66" i="1" l="1"/>
  <c r="I61" i="1"/>
  <c r="I186" i="1"/>
  <c r="I176" i="1"/>
  <c r="I184" i="1"/>
  <c r="I177" i="1"/>
  <c r="I178" i="1"/>
  <c r="I180" i="1"/>
  <c r="I187" i="1"/>
  <c r="I189" i="1"/>
  <c r="I179" i="1"/>
  <c r="I9" i="1"/>
  <c r="I13" i="1"/>
  <c r="I14" i="1"/>
  <c r="I12" i="1"/>
  <c r="I17" i="1"/>
  <c r="I20" i="1"/>
  <c r="I21" i="1"/>
  <c r="I22" i="1"/>
  <c r="I23" i="1"/>
  <c r="I19" i="1"/>
  <c r="I18" i="1"/>
  <c r="I26" i="1"/>
  <c r="I30" i="1"/>
  <c r="I32" i="1"/>
  <c r="I58" i="1"/>
  <c r="I68" i="1"/>
  <c r="I191" i="1"/>
  <c r="I71" i="1"/>
  <c r="I62" i="1"/>
  <c r="I60" i="1"/>
  <c r="I70" i="1"/>
  <c r="I73" i="1"/>
  <c r="I190" i="1"/>
  <c r="I72" i="1"/>
  <c r="I55" i="1"/>
  <c r="I63" i="1"/>
  <c r="I69" i="1"/>
  <c r="I64" i="1"/>
  <c r="I87" i="1"/>
  <c r="I86" i="1"/>
  <c r="I88" i="1"/>
  <c r="I85" i="1"/>
  <c r="I90" i="1"/>
  <c r="I89" i="1"/>
  <c r="I91" i="1"/>
  <c r="I103" i="1"/>
  <c r="I92" i="1"/>
  <c r="I93" i="1"/>
  <c r="I104" i="1"/>
  <c r="I99" i="1"/>
  <c r="I105" i="1"/>
  <c r="I94" i="1"/>
  <c r="I106" i="1"/>
  <c r="I95" i="1"/>
  <c r="I107" i="1"/>
  <c r="I108" i="1"/>
  <c r="I96" i="1"/>
  <c r="I109" i="1"/>
  <c r="I97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62" i="1"/>
  <c r="I163" i="1"/>
  <c r="I161" i="1"/>
  <c r="I84" i="1"/>
  <c r="J402" i="5" l="1"/>
  <c r="J401" i="5"/>
  <c r="J139" i="2" l="1"/>
  <c r="J138" i="2"/>
  <c r="J137" i="2"/>
  <c r="J314" i="1"/>
  <c r="J316" i="1"/>
  <c r="J315" i="1"/>
  <c r="I39" i="1"/>
  <c r="I315" i="1" s="1"/>
  <c r="I316" i="1" l="1"/>
  <c r="I314" i="1"/>
</calcChain>
</file>

<file path=xl/sharedStrings.xml><?xml version="1.0" encoding="utf-8"?>
<sst xmlns="http://schemas.openxmlformats.org/spreadsheetml/2006/main" count="8700" uniqueCount="667">
  <si>
    <t>Zásobník investičných zámerov MS SR</t>
  </si>
  <si>
    <t>Kapitola:</t>
  </si>
  <si>
    <t>Kapitola 13 - Ministerstvo spravodlivosti Slovenskej republiky</t>
  </si>
  <si>
    <t>Sektor:</t>
  </si>
  <si>
    <t>13 Verejná správa (13110 - ústredná štátna správa)</t>
  </si>
  <si>
    <t xml:space="preserve">Poradové číslo </t>
  </si>
  <si>
    <t>Organizácia</t>
  </si>
  <si>
    <t>Organizácia 2</t>
  </si>
  <si>
    <t>Názov projektu</t>
  </si>
  <si>
    <t>Oblasť</t>
  </si>
  <si>
    <t>Zdroj financovania</t>
  </si>
  <si>
    <t>Preukázanie súladu so sektorovou investičnou stratégiou</t>
  </si>
  <si>
    <t>Stručné zdôvodnenie potreby investičného zámeru</t>
  </si>
  <si>
    <t>Opis a vrcholové porovnanie zvažovaných alternatív realizácie</t>
  </si>
  <si>
    <t>Nadväznosť na strategický cieľ</t>
  </si>
  <si>
    <t>Poznámka</t>
  </si>
  <si>
    <t>Input source</t>
  </si>
  <si>
    <t>Civil</t>
  </si>
  <si>
    <t>Úrad</t>
  </si>
  <si>
    <t>B</t>
  </si>
  <si>
    <t>POO</t>
  </si>
  <si>
    <t>Áno</t>
  </si>
  <si>
    <t>Implementácia POO</t>
  </si>
  <si>
    <t>Prenájom adekvátnych priestorov, rekonštrukcia súčastných priestorov</t>
  </si>
  <si>
    <t>Reforma súdnej mapy -  rekonštrukcie budov Súdov</t>
  </si>
  <si>
    <t>Prenájom adekvátnych priestorov, výstavba budovy</t>
  </si>
  <si>
    <t>1. Dôstojné podmienky pre klientov súdov a pracovníkov justície, 2. Zvyšovanie energetickej efektivity budov štátu</t>
  </si>
  <si>
    <t>OS Dunajská Streda</t>
  </si>
  <si>
    <t>rekonštrukcia budovy archívu</t>
  </si>
  <si>
    <t>obnova budovy</t>
  </si>
  <si>
    <t>Prenájom adekvátnych priestorov, výstavba novej budovy</t>
  </si>
  <si>
    <t>požiadavky súdov</t>
  </si>
  <si>
    <t>rekonštrukcia garáží</t>
  </si>
  <si>
    <t>nie je alternatíva</t>
  </si>
  <si>
    <t>obnova SPZ (samostatná klimatizačná jednotka)</t>
  </si>
  <si>
    <t>Nie je iná alternatíva</t>
  </si>
  <si>
    <t>OS Trebišov</t>
  </si>
  <si>
    <t>rekonštrukcia elektroinštalácia</t>
  </si>
  <si>
    <t>CIVIL</t>
  </si>
  <si>
    <t>rekonštrukcia sociálnych zariadení v celej budove + vybudovanie toalety pre imobilných</t>
  </si>
  <si>
    <t>stavebné úpravy kancelárie predsedu, klimatizácia</t>
  </si>
  <si>
    <t>obnova budovy (klimatizácia je súčasťou centrálneho systému a teda budovy)</t>
  </si>
  <si>
    <t>Plynový kotol</t>
  </si>
  <si>
    <t>klimatizácia</t>
  </si>
  <si>
    <t>klimatizácia do serverovne</t>
  </si>
  <si>
    <t>OS Michalovce</t>
  </si>
  <si>
    <t>Oprava fasády účelového zariadenia</t>
  </si>
  <si>
    <t>Prenájom adekvátnych priestorov, výstavba novej chaty</t>
  </si>
  <si>
    <t>Výmena okien v účelovom zariadení</t>
  </si>
  <si>
    <t>OS Prešov</t>
  </si>
  <si>
    <t>rekonštrukcia výťahov</t>
  </si>
  <si>
    <t>rekonštrukcia vstupnej haly a podateľne</t>
  </si>
  <si>
    <t>elektronická brána - vstup do dvora</t>
  </si>
  <si>
    <t>klimatizácia do pojednávacích miestností</t>
  </si>
  <si>
    <t>OS Spišská N. Ves</t>
  </si>
  <si>
    <t>dokončenie rekonštrukcie 4. a 5. NP</t>
  </si>
  <si>
    <t xml:space="preserve">Rekonštrukcia účelového zariadenia - chata KYSUCA, Čingov </t>
  </si>
  <si>
    <t xml:space="preserve">Zateplenie prístavby s 2 pojednávacími miestnosťami </t>
  </si>
  <si>
    <t>výmena el. posuvných vchodových dverí</t>
  </si>
  <si>
    <t>Výmena 7 plechových dvojdverí so zárubňami (vrátane garáže) v objekte pod prístavbou</t>
  </si>
  <si>
    <t>klimatizácia do p.m.</t>
  </si>
  <si>
    <t>OS Rožňava</t>
  </si>
  <si>
    <t>oprava fasády po výmene okien</t>
  </si>
  <si>
    <t>rekonštrukcia suterénu vrátane archívov</t>
  </si>
  <si>
    <t>výmena poškodeného mramorového obkladu a dlažby</t>
  </si>
  <si>
    <t>oprava garáže pre SMV</t>
  </si>
  <si>
    <t>rekonštrukcia vybraných priestorov a sociálnych zariadení</t>
  </si>
  <si>
    <t>oprava murovaného oplotenia záhrady okresného súdu</t>
  </si>
  <si>
    <t xml:space="preserve">úprava spevnených plôch dvora na manipuláciu so SMV a vytvorenie nových spevnených plôch pre parkovanie motorových vozidiel sudcov a zamestnancov súdu </t>
  </si>
  <si>
    <t>OS Zvolen</t>
  </si>
  <si>
    <t>OS Levice</t>
  </si>
  <si>
    <t>OS Žiar nad Hronom</t>
  </si>
  <si>
    <t>OS Martin</t>
  </si>
  <si>
    <t>OS Nové Zámky</t>
  </si>
  <si>
    <t>Nie je alternatíva</t>
  </si>
  <si>
    <t>OS Komárno</t>
  </si>
  <si>
    <t>OS Galanta</t>
  </si>
  <si>
    <t>Dobudovanie eskortných miestností a dennej miestnosti pre príslušníkov ZVJS</t>
  </si>
  <si>
    <t>Prenájom adekvátnych priestorov, výstavba nových priestorov</t>
  </si>
  <si>
    <t>Dobudovanie klimatizačných systémov v administratívnej časti budovy OS Galanta</t>
  </si>
  <si>
    <t>OS Humenné</t>
  </si>
  <si>
    <t>dodávka a montáž posuvného regálového systému do archívnej miestnosti</t>
  </si>
  <si>
    <t>OS Bardejov</t>
  </si>
  <si>
    <t>OS Lučenec</t>
  </si>
  <si>
    <t>Akvizícia novej budovy vrátane rekonštrukcie (5M odkúpenie+4M rekonštrukcia)</t>
  </si>
  <si>
    <t>Výmena okien</t>
  </si>
  <si>
    <t>OS Námestovo</t>
  </si>
  <si>
    <t>úprava okolia vstupu</t>
  </si>
  <si>
    <t>prekrytie balkóna</t>
  </si>
  <si>
    <t>OS Nitra</t>
  </si>
  <si>
    <t>vybudovanie výťahu</t>
  </si>
  <si>
    <t>vybudovanie serverovne</t>
  </si>
  <si>
    <t>vybudovanie vzduchotechniky v rámci rekonštrukcie sociálnych zariadení</t>
  </si>
  <si>
    <t>OS Trnava</t>
  </si>
  <si>
    <t>klimatizácia podkrovia</t>
  </si>
  <si>
    <t>klimatizácia - vedenie súdu, zasadačka, poj.m.</t>
  </si>
  <si>
    <t>OS Poprad</t>
  </si>
  <si>
    <t>Revitalizácia a rozšírenie priestorov  formou prístavby budovy OS</t>
  </si>
  <si>
    <t>rekonštrukcia registr. strediska vrátane archívnych regálov</t>
  </si>
  <si>
    <t xml:space="preserve">OS Poprad </t>
  </si>
  <si>
    <t xml:space="preserve">Stavebné úpravy kancelárskych </t>
  </si>
  <si>
    <t>chata v Starej Lesnej</t>
  </si>
  <si>
    <t>stavebné úpravy apartmánových priestorov</t>
  </si>
  <si>
    <t>OS Žilina</t>
  </si>
  <si>
    <t>OS Prievidza</t>
  </si>
  <si>
    <t>úprava priestoru  garáže pre archív</t>
  </si>
  <si>
    <t>OS Trenčín</t>
  </si>
  <si>
    <t>rekonštrukcia pojednávacej miestnosti a zasadačky</t>
  </si>
  <si>
    <t>PD zateplenia strechy</t>
  </si>
  <si>
    <t>PD rekonštrukcie výťahu</t>
  </si>
  <si>
    <t>PD rekonštrukcia kotolne</t>
  </si>
  <si>
    <t>OS Senica</t>
  </si>
  <si>
    <t>SPZ</t>
  </si>
  <si>
    <t>regále do archívu</t>
  </si>
  <si>
    <t>obnova SPZ</t>
  </si>
  <si>
    <t>Dochádzkový systém</t>
  </si>
  <si>
    <t>regálový systém</t>
  </si>
  <si>
    <t>Prestavba služobného bytu na archív</t>
  </si>
  <si>
    <t>Dochádzkový terminál (nový)</t>
  </si>
  <si>
    <t>Modernizácia a rozšírenie kamerového a zabezpečovacieho systému</t>
  </si>
  <si>
    <t>dochádzkový systém</t>
  </si>
  <si>
    <t>kamerový systém</t>
  </si>
  <si>
    <t>vnútorná siréna a evakuačný rozhlas</t>
  </si>
  <si>
    <t>signalizácia ohrozenia</t>
  </si>
  <si>
    <t>posuvné regále do archívu</t>
  </si>
  <si>
    <t>projekt požiarnej bezpečnosti</t>
  </si>
  <si>
    <t xml:space="preserve">ŠTS </t>
  </si>
  <si>
    <t>Pracovisko Pezinok Zabezpečenie veľkej pojednávacej miestnosti - rekonštrukcia bývalého kuchynského bloku</t>
  </si>
  <si>
    <t>Pracovisko Pezinok klimatizácia</t>
  </si>
  <si>
    <t>Pracovisko Pezinok Rekonštrukcia bývalej strážnice na archív súdu</t>
  </si>
  <si>
    <t>skener batožiny</t>
  </si>
  <si>
    <t>2. Dôstojné podmienky pre klientov súdov a pracovníkov justície, 2. Zvyšovanie energetickej efektivity budov štátu</t>
  </si>
  <si>
    <t>ŠR</t>
  </si>
  <si>
    <t>Realizácia investičnej akcie závisí od schválenia reformy súdnej mapy - zdroj financovania v tom prípade POO inak ŠR</t>
  </si>
  <si>
    <t>OS BA II</t>
  </si>
  <si>
    <t>prístavba budovy</t>
  </si>
  <si>
    <t>nedostatok priestorov</t>
  </si>
  <si>
    <t>rozšírenie klimatizácie</t>
  </si>
  <si>
    <t>aktualizácia projektu požiarnej ochrany</t>
  </si>
  <si>
    <t>odvodnenie plochy zo zadnej strany budovy</t>
  </si>
  <si>
    <t>rekonštrukcia požiarnych uzáverov</t>
  </si>
  <si>
    <t>KS B.Bystrica</t>
  </si>
  <si>
    <t>klimatizácia a VZT budovy</t>
  </si>
  <si>
    <t>obnova fasády budovy Justičný Palác</t>
  </si>
  <si>
    <t>sanácia spodnej stavby,kanalizácia o odvodnenie budovy</t>
  </si>
  <si>
    <t>havarijný stav</t>
  </si>
  <si>
    <t>rekonštrukcia suterénu, archivy, regále</t>
  </si>
  <si>
    <t>riešenie archívov</t>
  </si>
  <si>
    <t xml:space="preserve">KS BA výmena rozvodov elektriny+výmena rozvodov dátovej siete </t>
  </si>
  <si>
    <t>rozvody vody,sanita, sociálne zariadenia, ÚK</t>
  </si>
  <si>
    <t>výmena okien - 3.etapa</t>
  </si>
  <si>
    <t>rekonštrukcia kancelárií, podlahy, steny, dvere</t>
  </si>
  <si>
    <t>rekonštrukcia komunikačných priestorov, chodby, schodištia</t>
  </si>
  <si>
    <t>prístavba nákladného výťahu</t>
  </si>
  <si>
    <t xml:space="preserve">výmena podlahových krytín </t>
  </si>
  <si>
    <t>elektronická požiarna signalizácia</t>
  </si>
  <si>
    <t>KS BA</t>
  </si>
  <si>
    <t>KS Košice</t>
  </si>
  <si>
    <t>rekonštrukcia merania a regulácie</t>
  </si>
  <si>
    <t>rekonštrukcia hlavného elektrického rozvádzača</t>
  </si>
  <si>
    <t>KS Nitra</t>
  </si>
  <si>
    <t xml:space="preserve">podkrovie - vytvorenie nových kancelárskych priestorov </t>
  </si>
  <si>
    <t>vytvorenie nových kanc. Pr.</t>
  </si>
  <si>
    <t>Prenájom adekvátnych priestorov, výstavba nového podkrovia</t>
  </si>
  <si>
    <t>rampa pre imobilných</t>
  </si>
  <si>
    <t>rekonštrukcia strechy objekt "C"</t>
  </si>
  <si>
    <t>klimatizácia na 4. NP</t>
  </si>
  <si>
    <t>KS Prešov</t>
  </si>
  <si>
    <t>KS Trenčín</t>
  </si>
  <si>
    <t>KS Trnava</t>
  </si>
  <si>
    <t>OS KE I - Tichá</t>
  </si>
  <si>
    <t>zateplenie fasády</t>
  </si>
  <si>
    <t>sanácia stropov</t>
  </si>
  <si>
    <t>oplotenie a vchodové brány</t>
  </si>
  <si>
    <t>chodníky okolo budovy a parkovisko</t>
  </si>
  <si>
    <t>výmena podlahovej krytiny</t>
  </si>
  <si>
    <t>domurovanie stien k balkónu a jeho zastrešenie</t>
  </si>
  <si>
    <t xml:space="preserve">KS BA </t>
  </si>
  <si>
    <t>KS BA Sadová</t>
  </si>
  <si>
    <t>podporné nástroje reformy súdnej mapy-Obchodný register a centralizovaný systém súdneho riadenia</t>
  </si>
  <si>
    <t>IT</t>
  </si>
  <si>
    <t>Podporný nástroj reformy súdnej mapy.Nie je alternatíva-ponechanie súčastného stavu</t>
  </si>
  <si>
    <t>Zabezpečenie budovania a rozvoja strategických IS justície</t>
  </si>
  <si>
    <t>SW</t>
  </si>
  <si>
    <t>Digitalizácia procesov insolvenčných konaní</t>
  </si>
  <si>
    <t>Komponent 14 POO-Digitalizácia insolvenčného konania,investície do nového IS. Nie je alternatíva-ponechanie súčastného stavu</t>
  </si>
  <si>
    <t>Obnova HW - personálne vybavenie</t>
  </si>
  <si>
    <t>obnova HW</t>
  </si>
  <si>
    <t>nie je iná alternatíva, obnova HW je nevyhnutná, v súlade s reformou súdnictva</t>
  </si>
  <si>
    <t>Investície do materiálno-technického vybavenia v oblasti Informatiky</t>
  </si>
  <si>
    <t>HW</t>
  </si>
  <si>
    <t>Digitalizačný HW a SW</t>
  </si>
  <si>
    <t>SIRP</t>
  </si>
  <si>
    <t>HW - sieťové komponenty LAN/WAN</t>
  </si>
  <si>
    <t>HyperV Cluster</t>
  </si>
  <si>
    <t>obnova SW</t>
  </si>
  <si>
    <t>nie je iná alternatíva, obnova SW je nevyhnutná</t>
  </si>
  <si>
    <t xml:space="preserve">Informačný systém Obchodného registra </t>
  </si>
  <si>
    <t>Obnova HW - DC BA</t>
  </si>
  <si>
    <t>Video - obmena HW</t>
  </si>
  <si>
    <t>Elektronické služby súdnictva - RESS</t>
  </si>
  <si>
    <t>ZVJS</t>
  </si>
  <si>
    <t>Obmena technológií nevyhnutných na prevádzku väzenských zariadení</t>
  </si>
  <si>
    <t>Zvyšovanie energetickej efektivity budov štátu,Dôstojné podmienky pre pre väznené osoby a pre výkon služobných činností personálu ZVJS</t>
  </si>
  <si>
    <t>Výstavba školiaceho a výcvikového strediska ZVJS</t>
  </si>
  <si>
    <t xml:space="preserve"> Zvyšovanie ubytovacích kapacít a zvyšovanie ubytovacej plochy so skvalitnením priestorových podmienok resocializácie väznených 
osôb</t>
  </si>
  <si>
    <t>Dôstojné podmienky pre väznené osoby a pre výkon služobných činností personálu ZVJS</t>
  </si>
  <si>
    <t>Rekonštrukcia a modernizácia  objektu monobloku v ÚVTOS Hrnčiarovce nad Parnou - tepelná obálka</t>
  </si>
  <si>
    <t>Vybudovať pri všetkých ústavoch priorotine profilovaných na VTOS v min.stupni stráženia otvorené väznice/otvorené oddelenia s kapacitou min.10% z celkovej kapacity min.stupňa stráženia</t>
  </si>
  <si>
    <t>Odstránenie havárijných stavov</t>
  </si>
  <si>
    <t>Výstavba objektu pre výkon trestu ÚVV a ÚVTOS Žilina</t>
  </si>
  <si>
    <t>Rozšírenie ubytovacej kapacity v ústave Nitra-Chrenová</t>
  </si>
  <si>
    <t>Rekonštrukcia objektov ubytovne v ÚVTOS Dubnica n/Váhom</t>
  </si>
  <si>
    <t>Viacúčelový komplex objekt č. 3 v ústave Ilava</t>
  </si>
  <si>
    <t>Komplexná rekonštrukcia objektov ústavu Žilina</t>
  </si>
  <si>
    <t>Výstavba hál v ÚVTOS Košice Šaca a ÚVTOS Hrnčiarovce nad Parnou</t>
  </si>
  <si>
    <t>Nadstavba objektov F a N v Nemocnici pre obvinených a odsúdených a ÚVTOS Trenčín</t>
  </si>
  <si>
    <t>Rekonštrukcia objektu OO Šváby pri ÚVTOS Prešov - zriadenie oddelenia výkonu trestu pre odsúdené ženy</t>
  </si>
  <si>
    <t>Rekonštrukcia výrobnej haly v ÚVTOS Sučany</t>
  </si>
  <si>
    <t>Rekonštrukcia obj. č. 6 ubytovňa odsúdených - Ilava</t>
  </si>
  <si>
    <t>Rekonštrukcia prevádzkových priestorov Levoča</t>
  </si>
  <si>
    <t>Vybudovať oddiel pre výkon trestu ods. matiek s deťmi do 3 rokov</t>
  </si>
  <si>
    <t>Realizovať vodozádržné opatrenia vo vybraných ústavoch zboru</t>
  </si>
  <si>
    <t>Zníženie nákladov na odvod zrážkovej vody</t>
  </si>
  <si>
    <t>Trvalo vyčleniť/zrekonštruovať v ústavoch zboru cely/izby ako bezbarieérovú lôžkovú časť ZZ s kapacitou min. 1% z ubytovacej kapacity ústavu</t>
  </si>
  <si>
    <t>Odstránenie diskriminácie z dôvodu zdravotného stavu</t>
  </si>
  <si>
    <t>Zabezpečiť vo vybraných ústavoch v rámci zboru znižovanie biologicky rozložiteľných komunálnych odpadov ich zhodnocovanie pomocou kompostérov respektíve zriadením malých kompostární</t>
  </si>
  <si>
    <t>Efektívnejšie nakladanie so vzniknutými odpadmi</t>
  </si>
  <si>
    <t>Vybaviť každý ústav dostatočným počtom kioskov / tabletov určených na elektronickú komunikáciu väznených osôb s personálom zboru (podávanie elektronických žiadaniek) – jedno koncové zariadenie na maximálne 20 väznených osôb</t>
  </si>
  <si>
    <t>Zabezpečenie elektronickej komunikácie väznených osôb s personálom zboru</t>
  </si>
  <si>
    <t xml:space="preserve">Zabezpečovanie obmeny hardwarového a softwarového vybavenia v zbore z dôvodu morálnej alebo fyzickej zastaranosti </t>
  </si>
  <si>
    <t>zabezpečenie obmeny aktívnych a pasívnych prvkov sieťovej infraštruktúry zboru</t>
  </si>
  <si>
    <t xml:space="preserve">zabezpečenie technických podmienok pre prácu zamestnancov a príslušníkov zboru, morálna a fyzická zastaranosť zariadení </t>
  </si>
  <si>
    <t>zabezpečenie obmeny serverov a diskových polí určených pre účely zabezpečenia virtuálneho prostredia v rámci datacentier organizačných zložiek zboru</t>
  </si>
  <si>
    <t>morálna a fyzická zastaranosť  HW</t>
  </si>
  <si>
    <t>Vytvoriť monitorovacie a dohľadové centrum (SIEM a SOC)</t>
  </si>
  <si>
    <t>Zvýšenie bezpečnosti sietí a informačných systémov a zabezpečenie dodržiavania súladu so zákonom č. 69/2020</t>
  </si>
  <si>
    <t>Zabezpečenie zvýšenia bezpečnosti a monitoringu v prostredí sietí a IS zboru</t>
  </si>
  <si>
    <t>zabezpečenie obmeny licencií emailových serverov a  databázových serverov spolu s užívateľskými licenciami (CAL)</t>
  </si>
  <si>
    <t>morálna a fyzická zastaranosť  SW</t>
  </si>
  <si>
    <t>Vytvoriť geografický cluster datacentra zboru</t>
  </si>
  <si>
    <t>Zvýšenie bezpečnosti sietí a informačných systémov a zabezpečenie dodržiavania súladu so zákonom č. 69/2018</t>
  </si>
  <si>
    <t>Obmena vozového parku</t>
  </si>
  <si>
    <t>MV</t>
  </si>
  <si>
    <t>Pravidelná obnova vozového parku</t>
  </si>
  <si>
    <t>Bezpečná a efektívna preprava zamestnancov a väznených, nákladová úspora, rozvoj elektromobility - znižovanie emisií.</t>
  </si>
  <si>
    <t>Zabezpečiť modernizáciu a dobudovanie systémov elektronického zabezpečenia ústavov na báze integrovaných bezpečnostných systémov a vybudovanie štruktúry technickej podpory bezpečnostných systémov zboru.</t>
  </si>
  <si>
    <t>Zabezpečenie budovania a rozvoja bezpečnostných a komunikačných systémov ústavov zboru</t>
  </si>
  <si>
    <t>Inštalovať v ústavoch s maximálnym stupňom stráženia rušičky dronov</t>
  </si>
  <si>
    <t>Obstarať do každého ústavu a detenčného ústavu radary na včasnú detekciu dronu a indikáciu jeho letu</t>
  </si>
  <si>
    <t>Zabezpečiť dobudovanie integrovaného bezpečnostného systému v ústavoch Nitra-Chrenová a Dubnica nad Váhom.</t>
  </si>
  <si>
    <t xml:space="preserve">Monitorovanie oddielov výkonu väzby alebo výkonu trestu v ústavoch zboru </t>
  </si>
  <si>
    <t xml:space="preserve">Obmena stravovacích (gastro) technológií </t>
  </si>
  <si>
    <t xml:space="preserve">Obmena práčovníckych technológií </t>
  </si>
  <si>
    <t>Obmena zdravotníckych prístrojov a zariadení</t>
  </si>
  <si>
    <t xml:space="preserve">morálna a fyzická zastaranosť prístrojového vybavenia zdravotníckych zariadení zboru </t>
  </si>
  <si>
    <t>Vyhovujúce materiálne a technologické vybavenie zdravotníckych zariadení ústavov zboru a Nemocnice pre obvinených a odsúdených</t>
  </si>
  <si>
    <t>Kamery na uniformách príslušníkov zboru počas výkonu služby - zavedenie mechanizmu</t>
  </si>
  <si>
    <t>Obstarať detekčné zariadenia na odhaľovanie mobilných telefónov a iných mobilných elektronických zariadení</t>
  </si>
  <si>
    <t>Cluster</t>
  </si>
  <si>
    <t>OS Malacky</t>
  </si>
  <si>
    <t>projekt využitia strešného priestoru</t>
  </si>
  <si>
    <t xml:space="preserve">Obnova budovy pracoviska súdu v Banskej Bystrici </t>
  </si>
  <si>
    <t>OS Partizánske</t>
  </si>
  <si>
    <t>OS Kežmarok</t>
  </si>
  <si>
    <t>zateplenie budovy, fasáda</t>
  </si>
  <si>
    <t>OS Topoľčany</t>
  </si>
  <si>
    <t>centrálna klimatizácia</t>
  </si>
  <si>
    <t>1. Dôstojné podmienky pre klientov súdov a pracovníkov justície</t>
  </si>
  <si>
    <t>OS Liptovský Mikuláš</t>
  </si>
  <si>
    <t>Rekonštrukcia podláh na chodbách, v pojednávacích miestnostiach a v konferenčnej miestnosti súdu</t>
  </si>
  <si>
    <t>Fyzická opotrebovanosť dlažieb a podláh</t>
  </si>
  <si>
    <t>výťah</t>
  </si>
  <si>
    <t>Rekonštrukcia výťahu</t>
  </si>
  <si>
    <t>Hroziaci havarijný stav výťahu</t>
  </si>
  <si>
    <t>Rekonštrukcia a rozšírenie parkoviska</t>
  </si>
  <si>
    <t>Potreba obnovy narušenej asfaltovej plochy a podložia + rozšírenie existujúceho parkoviska</t>
  </si>
  <si>
    <t>Obstaranie posuvných archívnych regálov</t>
  </si>
  <si>
    <t>Zabezpečenie dostatočných archívnych kapacít do budúcnosti</t>
  </si>
  <si>
    <t>výmena okien</t>
  </si>
  <si>
    <t>OS P. Bystrica</t>
  </si>
  <si>
    <t>posuvné regále 1. NP</t>
  </si>
  <si>
    <t>OS Dolný Kubín</t>
  </si>
  <si>
    <t>Zastrešenie vonkajšieho schodišťa</t>
  </si>
  <si>
    <t>úprava archívnych priestorov</t>
  </si>
  <si>
    <t>hydraulické vyregulovanie vykurovacej sústavy</t>
  </si>
  <si>
    <t>Rekonštrukcia vstupov do budovy súdu - predný a zadný vstup</t>
  </si>
  <si>
    <t>Potreba obnovy opotrebovaných schodísk</t>
  </si>
  <si>
    <t>1.Dôstojné podmienky pre klientov a zamestnancov súdu</t>
  </si>
  <si>
    <t>rekonštrukcia fasády bez zateplenia</t>
  </si>
  <si>
    <t>PD zateplenia budovy</t>
  </si>
  <si>
    <t>OS Vranov n. T.</t>
  </si>
  <si>
    <t xml:space="preserve">klimatizácia do poj. miestností </t>
  </si>
  <si>
    <t>1.Zefektívnenie systému ochrany budovy, 2.Zabezpečenie a obmena technológií nevyhnutných na prevádzku</t>
  </si>
  <si>
    <t>archív - posuvné regále</t>
  </si>
  <si>
    <t>regálový systém do archívu</t>
  </si>
  <si>
    <t>OS Bánovce n.B.</t>
  </si>
  <si>
    <t>prístupový systém (odomykanie a zamykanie hlavných dverí) na ochranu budovy pred nepovoleným vstupom</t>
  </si>
  <si>
    <t>1. Zabezpečenie budovania a rozvoja strategických IS justície</t>
  </si>
  <si>
    <t>Rezortná wifi</t>
  </si>
  <si>
    <t>Optimalizácia prevádzky, centralizácia správy</t>
  </si>
  <si>
    <t>3. Investície do  vybavenia za oblasť softvéru (napr.licencie)</t>
  </si>
  <si>
    <t>OPIS</t>
  </si>
  <si>
    <t>Obnova HW - DC KE</t>
  </si>
  <si>
    <t>Náhrada nepodporovaných operačných systémov</t>
  </si>
  <si>
    <t>EIS MS - SAP</t>
  </si>
  <si>
    <t>Obnova serverov na súdoch</t>
  </si>
  <si>
    <t>Videokonferenčné riešenie</t>
  </si>
  <si>
    <t>Elektronické služby monitoringu obvinených a odsúdených osôb (ESMO)</t>
  </si>
  <si>
    <t>Rozšírenie centrálneho vyhodnocovacieho systému na podporu informačnej bezpečnosti</t>
  </si>
  <si>
    <t>Dopady súdnej mapy</t>
  </si>
  <si>
    <t>IS súdny manažment</t>
  </si>
  <si>
    <t>Upgrade kapacity riešenia IBM QRadar SIEM – pripojenie súdov</t>
  </si>
  <si>
    <t xml:space="preserve">Informačného systému aplikačnej architektúry a bezpečnostnej infraštruktúry 
(IS BAI)
</t>
  </si>
  <si>
    <t>ISRÚ - Informačný systém registra úpadcov</t>
  </si>
  <si>
    <t>Modernizácie elektronických formulárov</t>
  </si>
  <si>
    <t>IS Obchodného vestníka</t>
  </si>
  <si>
    <t>Obstaranie novej registratúry MSSR</t>
  </si>
  <si>
    <t>2. Zabezpečenie budovania a rozvoja ostatných IS justície</t>
  </si>
  <si>
    <t>Registratúra MS SR</t>
  </si>
  <si>
    <t>Modernizácie elektronických formulárov 2. etapa</t>
  </si>
  <si>
    <t>Vybudovanie intranetového portálu</t>
  </si>
  <si>
    <t>Intranetový portál</t>
  </si>
  <si>
    <t xml:space="preserve"> IS ORSR -  Prepojenie medzi SM a CORWIN – NsRe konanie</t>
  </si>
  <si>
    <t>Výstavba čistiarne odpadových vôd v ÚVTOS Hrnčiarovce nad Parnou</t>
  </si>
  <si>
    <t>Zabezpečiť obstaranie komplexného stravovacieho systému zabezpečujúceho elektronické objednávanie stravy pre príslušníkov  a zamestnancov zboru podľa funkčných požiadaviek zboru</t>
  </si>
  <si>
    <t>Zabezpečenie budovania a rozvoja častí Informačného systému zboru</t>
  </si>
  <si>
    <t>Vytvoriť zálohovacie/replikačné datacentrum zboru</t>
  </si>
  <si>
    <t>Zvýšenie bezpečnosti sietí a informačných systémov a zabezpečenie dodržiavania súladu so zákonom č. 69/2019</t>
  </si>
  <si>
    <t>Nasadiť prostriedky autentifikácie používateľov Informačného systému zboru prostredníctvom biometrie alebo dvojcestnej autentifikácie, identifikačných kariet a jednoznačných identifikátorov</t>
  </si>
  <si>
    <t>Zabezpečiť obmenu systému zálohovania a obnovy (BCP) aplikácií a serverov produkčnej prevádzky v rámci centrálneho datacentra na Generálnom riaditeľstve zboru</t>
  </si>
  <si>
    <t>Zvýšenie bezpečnosti sietí a informačných systémov a zabezpečenie dodržiavania súladu so zákonom č. 69/2022</t>
  </si>
  <si>
    <t>zabezpečenie generačnej výmeny a modernizácie technických prostriedkov určených na prácu s utajovanými skutočnosťami</t>
  </si>
  <si>
    <t>Zabezpečiť funkčnú lustráciu osôb v pátracích informačných systémoch vedených Policajným zborom</t>
  </si>
  <si>
    <t>Zabezpečiť priamy prístup do evidencie trestných stíhaní osôb</t>
  </si>
  <si>
    <t>Zabezpečiť priamy prístup do evidencie správnych deliktov a priestupkov</t>
  </si>
  <si>
    <t>Digitalizácia RTG prístrojov zdravotníckych zariadení ústavov na výkon väzby Zboru väzenskej a justičnej stráže + digitalizácia zubných RTG</t>
  </si>
  <si>
    <t>Zabezpečiť rekonštrukciu signálno-bezpečnostnej techniky v ústave Prešov – Sabinov.</t>
  </si>
  <si>
    <t>Obstarať röntgeny batožín</t>
  </si>
  <si>
    <t>Obstarať vozidlovú rádiostanicu s montážnym materiálom a montážou</t>
  </si>
  <si>
    <t>Obstarať online monitorovanie pohybu eskortných vozidiel</t>
  </si>
  <si>
    <t>Obstarať prenosnú ručnú rádiostanicu</t>
  </si>
  <si>
    <t>Obstarať kamerové systémy do interiéru a exteriéru eskortných autobusov v počte minimálne 35 ks</t>
  </si>
  <si>
    <t>Obstarať moderné detektory kovov</t>
  </si>
  <si>
    <t>Obstarať základňovú rádiostanicu</t>
  </si>
  <si>
    <t>Obstarať do každého ústavu a detenčného ústavu drony spolu s preškolením príslušníkov zabezpečujúcich ich obsluhu</t>
  </si>
  <si>
    <t>Obstarať kamery do doprovodných eskortných vozidiel v počte minimálne 57 ks</t>
  </si>
  <si>
    <t>Označenia riadkov</t>
  </si>
  <si>
    <t>Celkový súčet</t>
  </si>
  <si>
    <t>Súčet z Predpokladané náklady na realizáciu projektu [eur s DPH]</t>
  </si>
  <si>
    <t>OS B.Bystrica</t>
  </si>
  <si>
    <t>1.Zabezpečenie budovania a rozvoja strategických IS justície</t>
  </si>
  <si>
    <t xml:space="preserve"> </t>
  </si>
  <si>
    <t>SUM</t>
  </si>
  <si>
    <t>OS KE</t>
  </si>
  <si>
    <t>SUBTOTAL 9</t>
  </si>
  <si>
    <t>SUBTOTAL109</t>
  </si>
  <si>
    <t>SUBTOTAL 109</t>
  </si>
  <si>
    <t>podporné nástroje reformy súdnej mapy-Obchodný register</t>
  </si>
  <si>
    <t>podporné nástroje reformy súdnej mapy- Centralizovaný systém súdneho riadenia</t>
  </si>
  <si>
    <t xml:space="preserve"> Podporné nástroje reformy súdnej mapy - IS pre podpornú analytickú platformu na súdy</t>
  </si>
  <si>
    <t>prístavba osobného výťahu</t>
  </si>
  <si>
    <t>Predpokladané náklady na realizáciu projektu [eur s DPH]2</t>
  </si>
  <si>
    <t>Predpokladané náklady na realizáciu projektu [eur bez DPH]</t>
  </si>
  <si>
    <t>ÚpSZM</t>
  </si>
  <si>
    <t>Častkovce - stavebná príprava</t>
  </si>
  <si>
    <t>Častkovce - zdvíhacia plošina</t>
  </si>
  <si>
    <t>2.Zabezpečenie a obmena technológií nevyhnutných na prevádzku</t>
  </si>
  <si>
    <t xml:space="preserve"> 2.Zabezpečenie a obmena technológií nevyhnutných na prevádzku</t>
  </si>
  <si>
    <t>obstaranie SW na správu zaisteného majetku</t>
  </si>
  <si>
    <t>elektronická správa registratúry</t>
  </si>
  <si>
    <t>SLA na SW pre správu zaisteného majetku</t>
  </si>
  <si>
    <t>OPII</t>
  </si>
  <si>
    <t>Budovanie nových registrov</t>
  </si>
  <si>
    <t>MsS Bratislava III a IV</t>
  </si>
  <si>
    <t>Mestský  súd Bratislava I - KS BA</t>
  </si>
  <si>
    <t>Mestský  súd Bratislava II - OS BA II</t>
  </si>
  <si>
    <t>Správny súd Bratislava - OS BA III</t>
  </si>
  <si>
    <t>Správny súd Banská Bystrica - OS BB</t>
  </si>
  <si>
    <t>Mestský súd Košice - KS KE</t>
  </si>
  <si>
    <t>ŠTS Pezinok + OS Pezinok</t>
  </si>
  <si>
    <t xml:space="preserve">KS Nitra / OS Nitra </t>
  </si>
  <si>
    <t xml:space="preserve">OS Liptovský Mikuláš </t>
  </si>
  <si>
    <t>Obstaranie novej budovy</t>
  </si>
  <si>
    <t>3. Dôstojné podmienky pre klientov súdov a pracovníkov justície, 2. Zvyšovanie energetickej efektivity budov štátu</t>
  </si>
  <si>
    <t>Existujúca budova neni vo vyhovujúcom stave, nie je vhodná na rekonštrukciu, nutná potreba obstarania novej budovy</t>
  </si>
  <si>
    <t>dekomp. Rozvádzač</t>
  </si>
  <si>
    <t>K15</t>
  </si>
  <si>
    <t>K14</t>
  </si>
  <si>
    <t>OS Rimavská Sobota</t>
  </si>
  <si>
    <t>K2</t>
  </si>
  <si>
    <t>KS Žilina</t>
  </si>
  <si>
    <t>rekonštrukcia OS ZA pre KS ZA</t>
  </si>
  <si>
    <t>rekonštrukcia budovy -investičné štúdie</t>
  </si>
  <si>
    <t>/</t>
  </si>
  <si>
    <t>obnova Budovy</t>
  </si>
  <si>
    <t xml:space="preserve">rekonštrukcia elektroinštalácie </t>
  </si>
  <si>
    <t>oprava (rekonštrukcia) oplotenia</t>
  </si>
  <si>
    <t>Justičná akadémia SR</t>
  </si>
  <si>
    <t>výmena riadiacej jednotky kotolne</t>
  </si>
  <si>
    <t>*input source</t>
  </si>
  <si>
    <t>K15 - Komponent 15, POO</t>
  </si>
  <si>
    <t>K14 - Komponent 14 , POO</t>
  </si>
  <si>
    <t>K2 - Komponent 2, POO</t>
  </si>
  <si>
    <t>/ - Investičné štúdie pre rekonštrukcie</t>
  </si>
  <si>
    <t>SIRP- Sekcia Informatiky a riadenia projektov, MS SR</t>
  </si>
  <si>
    <t>ZVJS -Zbor väzenskej a justičnej stráže</t>
  </si>
  <si>
    <t>*Input source</t>
  </si>
  <si>
    <t>ŠR -Štátny rozpočet</t>
  </si>
  <si>
    <t xml:space="preserve"> S DPH</t>
  </si>
  <si>
    <t>BEZ DPH</t>
  </si>
  <si>
    <t>S DPH</t>
  </si>
  <si>
    <t>Motorové vozidlá</t>
  </si>
  <si>
    <t>obnova vozového parku</t>
  </si>
  <si>
    <t>Bezpečná a efektívna preprava zamestnancov</t>
  </si>
  <si>
    <t>číslo priority</t>
  </si>
  <si>
    <t>OS Banská Bystrica</t>
  </si>
  <si>
    <t>CPP</t>
  </si>
  <si>
    <t>Kancelárie Komárno a Humenné, výmena opotrebovaných vozidiel</t>
  </si>
  <si>
    <t>služobné motorové vozidlo (hybridný pohon)</t>
  </si>
  <si>
    <t xml:space="preserve">adaptívne čerpadlá vykurovacieho systému </t>
  </si>
  <si>
    <t>oprava zateplenia budovy v Pezinku</t>
  </si>
  <si>
    <t>obnova fasády budovy DP Omšenie</t>
  </si>
  <si>
    <t>akvizícia budovy - štvrť MR Štefánika 406</t>
  </si>
  <si>
    <t>kúpa budovy potrebná pre rozšírenie súdu po spojení s OS V.Krtíš, vytvorenie priestoru pre styk s verejnosťou, archívy pre 3 okresné súdy, CPP a pod.</t>
  </si>
  <si>
    <t>dobudovanie parkovacej plochy</t>
  </si>
  <si>
    <t>mobilné resp.rotačné regále do archívu</t>
  </si>
  <si>
    <t>v procese, KV výdavky sú už vyčlenené</t>
  </si>
  <si>
    <t>vlhkostná sanáca budovy na ul. Kalinčiakova a odvhlčenie budovy</t>
  </si>
  <si>
    <t>priorita</t>
  </si>
  <si>
    <t xml:space="preserve">Priorita </t>
  </si>
  <si>
    <t>OS Dunajská Streda-archív</t>
  </si>
  <si>
    <t xml:space="preserve">rekonštrukcia budovy C </t>
  </si>
  <si>
    <t>OS Piešťany</t>
  </si>
  <si>
    <t>mobilný regálový systém do archívu</t>
  </si>
  <si>
    <t>KS v Žiline</t>
  </si>
  <si>
    <t>Nákup nového služobného motorového vozidla</t>
  </si>
  <si>
    <t>Prístavba a nadstavba budovy</t>
  </si>
  <si>
    <t>Rekonštrukcia parkoviska nie je zahrnutá do Plánu obnovy a odolnosti</t>
  </si>
  <si>
    <t>Požiadavky súdov</t>
  </si>
  <si>
    <t>Finančný údaj bol aktualizovaný na základe vypracovanej investičnej štúdie z r. 2022. Štúdia bola vypracovaná v rámci POO. Ale rekonštrukcia budovy už nemá spadať do POO.</t>
  </si>
  <si>
    <t>Obnova budovy pracoviska súdu v Banskej Bystrici - PD</t>
  </si>
  <si>
    <t>Elektrický zabezp.systém pre obydlie novoprijatého sudcu</t>
  </si>
  <si>
    <t>Multifunkčný malotraktor alebo Rider</t>
  </si>
  <si>
    <t>Vysokozdvižný vozík - elektrický, s vyššou nosnosťou bremien a zdvíhacou výškou</t>
  </si>
  <si>
    <t>Ručný elektrický paletový vozík - s vyššou zdvíhacou výškou</t>
  </si>
  <si>
    <t>Dvojstĺpový zdvihák</t>
  </si>
  <si>
    <t>rekonštrukcia budovy Trhová</t>
  </si>
  <si>
    <t>OS Námestovo navrhuje túto IA z toho dôvodu, že Slovenská pošta a.s.  (od ktorej mala byť zakúpená budovy) budovu tohto času nechce predať. Nová IA by zahŕňala kompletnú prístavbu jedného krídla a nadstavbu dvoch podlaží budovy OS NO.</t>
  </si>
  <si>
    <t>upgrade ceny - rekonštrukcia strechy budovy na Trhovej ulici + toalety</t>
  </si>
  <si>
    <t>2x MV</t>
  </si>
  <si>
    <t xml:space="preserve">Vytvorenie dvoch pojednávacích miestností </t>
  </si>
  <si>
    <t>Vybudovanie samostatného vchodu pre väzenské eskorty vrátane bezpečnostných prvkov</t>
  </si>
  <si>
    <t>Dobudovanie klimatizačných jednotiek ostatných častí budovy súdu</t>
  </si>
  <si>
    <t>Vytvorenie toalety pre osoby s obmedzenou schopnosťou pohybu</t>
  </si>
  <si>
    <t>Spracovanie dokumentácie stavebného povolenia (DSP) pre investičný zámer zmeny účelu využitia strešného podlažia (podkrovie na 4.NP), pre vybudovanie osobného výťahu a pre nové parkovacie miesta (v zmysle normy STN 73 6110 Z2)</t>
  </si>
  <si>
    <t>Zmena účelu využitia strešného podlažia</t>
  </si>
  <si>
    <t>Vybudovanie osobného výťahu</t>
  </si>
  <si>
    <t xml:space="preserve">Zateplenie stropnej konštrukcie 1. podzemného podlažia </t>
  </si>
  <si>
    <t xml:space="preserve">Výmena šikmej schodiskovej plošiny </t>
  </si>
  <si>
    <t xml:space="preserve">Obnova jestvujúceho služobného apartmánu </t>
  </si>
  <si>
    <t xml:space="preserve">Revitalizácia existujúcich sociálnych priestorov </t>
  </si>
  <si>
    <t>Projektová dokumentácia k rekonštrukcii</t>
  </si>
  <si>
    <t>Obnova budovy</t>
  </si>
  <si>
    <t xml:space="preserve"> Rekonštrukcia budovy</t>
  </si>
  <si>
    <t>PD na rekonštrukciu regulačnej stanice plynu (RSP)</t>
  </si>
  <si>
    <t>PD na zateplenie podkrovia</t>
  </si>
  <si>
    <t>rekonštrukcia RSP</t>
  </si>
  <si>
    <t>zateplenie podkrovia</t>
  </si>
  <si>
    <t>rekonštrukcia hygienických zariadení na 3. NP</t>
  </si>
  <si>
    <t>rekonštrukcia strešnej konštrukcie (plochá strecha)</t>
  </si>
  <si>
    <t>PD na dodanie a montáž klimatizacie do pojed. miest.</t>
  </si>
  <si>
    <t>PD na zastrešenie vonkajšieho schodiska</t>
  </si>
  <si>
    <t>PD na rekonštrukciu strešnej konštrukcie</t>
  </si>
  <si>
    <t>Projektová dokumentácia k rekonštrukcii Mestského súdu KE</t>
  </si>
  <si>
    <t>posuvné regále 2. NP</t>
  </si>
  <si>
    <t xml:space="preserve">rekonštrukcia strechy budovy v Skalici  </t>
  </si>
  <si>
    <t>vzduchotechnika do zrekonštruovaného apartmánu</t>
  </si>
  <si>
    <t>303 000</t>
  </si>
  <si>
    <t>server</t>
  </si>
  <si>
    <t>2x záložný zdroj</t>
  </si>
  <si>
    <t>Obnova HW</t>
  </si>
  <si>
    <t>nie je iná alternatíva</t>
  </si>
  <si>
    <t>tlačiareň na podatelňu</t>
  </si>
  <si>
    <t>Interiérové vybavenie kancelárie predsedníčky krajského súdu</t>
  </si>
  <si>
    <t>Obnova /výmena/ vybavenia a priestorov pojednávacích miestností</t>
  </si>
  <si>
    <t xml:space="preserve">Obnova interiérového vybavenia v kanceláriách </t>
  </si>
  <si>
    <t>Obnova budovy pracoviska súdu v Banskej Bystrici -PD</t>
  </si>
  <si>
    <t xml:space="preserve"> Zosúladenie eSlužieb OR SR _SKTalk3</t>
  </si>
  <si>
    <t xml:space="preserve">ORSR - IS BRIS - prechod na BRIS III (transpozícia smernice EÚ) </t>
  </si>
  <si>
    <t>ORSR - IS Corwin - Zjednodušené založenie obch. spoločností (transpozícia smernice EÚ)</t>
  </si>
  <si>
    <t>ORSR - IS Corwin - Rozšírenie podpory ASiC kontajnerov v IS CORWIN. (transpozícia smernice EÚ)</t>
  </si>
  <si>
    <t>ORSR - IS Corwin - Dopady súdnej mapy</t>
  </si>
  <si>
    <t>IS eBox - Dopady súdnej mapy</t>
  </si>
  <si>
    <t>IS ESS-RTIS - Dopady súdnej mapy</t>
  </si>
  <si>
    <t>IS BAI - Dopady súdnej mapy</t>
  </si>
  <si>
    <t>Rekonštrukcia a modernizácia IS Súdny manažment - dopady súdnej mapy</t>
  </si>
  <si>
    <t>obstaranie hardwaru pre súdy - diskové pole, san prepínača a 2 serverov</t>
  </si>
  <si>
    <t>obstaranie hardwaru pre súdy - dopady súdnej mapy</t>
  </si>
  <si>
    <t>IS RÚ - úprava IS v zmysle nového zákona č. 111/2022 Z. z. o riešení hroziaceho úpadku.</t>
  </si>
  <si>
    <t>Rekonštrukcia a modernizácia Analyt. Centrum</t>
  </si>
  <si>
    <t>SIEM správa bezp. Informácií - rozšírenie o  nový modul IBM Cloud Pack for Security</t>
  </si>
  <si>
    <t>Náhrada nepodporovaných operačných systémov - SQl</t>
  </si>
  <si>
    <t>Rekonštrukcia a modernizácia IS súdny manažment</t>
  </si>
  <si>
    <t>Rekonštrukcia a modernizácia IS OV - zjednodušená anonymizácia</t>
  </si>
  <si>
    <t>Rekonštrukcia a modernizácia eBox</t>
  </si>
  <si>
    <t>Rekonštrukcia a modernizácia IS RÚ</t>
  </si>
  <si>
    <t>Rekonštrukcia a modernizácia IS RESS</t>
  </si>
  <si>
    <t>Rekonštrukcia a moderniyácia IS ESMO - anonymizácia produkčnej databázy</t>
  </si>
  <si>
    <t>Malé zlepšenia eGov služieb (RESS 2.0)</t>
  </si>
  <si>
    <t>Manažment údajov (RESS 2.0)</t>
  </si>
  <si>
    <t>Sieťová infraštruktúra - zabezpečenie výmeny sieťových zariadení v sieťovej infraštruktúre</t>
  </si>
  <si>
    <t>Telekomunikačná infraštruktúra</t>
  </si>
  <si>
    <t xml:space="preserve">Modernizácia APV Ministerstva spravodlivosti </t>
  </si>
  <si>
    <t xml:space="preserve">Obnova HW serverovej časti pre Centrálny Monitorovací Systém (ESMO) </t>
  </si>
  <si>
    <t>Obojstranné prepojenie MSSR IS PMS a MVSR (ESMO)</t>
  </si>
  <si>
    <t>Evidencia Poskytovateľov práce a zmlúv TPP (ESMO)</t>
  </si>
  <si>
    <t>Rozšírenie funkcionalít mobilnej aplikácie pre PAMÚ (ESMO)</t>
  </si>
  <si>
    <t xml:space="preserve">Rekonštrukcia a modernizácia IS Obchodný vestník </t>
  </si>
  <si>
    <t>AC -  Aplikácia na zber dát určená pre realizáciu výskumnej úlohy</t>
  </si>
  <si>
    <t xml:space="preserve">AC -  Rozširovanie dátového skladu </t>
  </si>
  <si>
    <t>Rozšírenie monitoringu mimo prostredie súdnej probácie a mediácie (ESMO)</t>
  </si>
  <si>
    <t>Sprístupnenie služieb IS PMS pre používateľov PZ (ESMO)</t>
  </si>
  <si>
    <t>Technologický upgrade MQ platformy (eBox)</t>
  </si>
  <si>
    <t>RPVS - Integrácia na RFO a RPO</t>
  </si>
  <si>
    <t>Zjednotenie poskytovanie informačného obsahu infosúdy a RESS registre v rámci nového webového sídla (Portál MSSR)</t>
  </si>
  <si>
    <t xml:space="preserve">Rozšírenie rozhraní a komunikačných služieb na centrálnej integračnej platforme (IS BAI) </t>
  </si>
  <si>
    <t>Technologická optimalizácia úložiska a údajov (IS BAI)</t>
  </si>
  <si>
    <t>Nastavenie Use case pravidiel pre SIEM (IS BAI)</t>
  </si>
  <si>
    <t xml:space="preserve">IS ORSR -  Úprava IS CORWIN – prípravy databáz pre migráciu údajov do nového informačného systému </t>
  </si>
  <si>
    <t xml:space="preserve"> IS ORSR -  legislatívne zmeny </t>
  </si>
  <si>
    <t xml:space="preserve">GDPR - MOÚ </t>
  </si>
  <si>
    <t>Postupný upgrade ESS</t>
  </si>
  <si>
    <t>Licencia na meranie dátovej kvality</t>
  </si>
  <si>
    <t>Rekonštrukcia a modernizácia IS BAI - IAM</t>
  </si>
  <si>
    <t>Monitorovací nástroj  IS a sieťových zariadení</t>
  </si>
  <si>
    <t>nie je iná alternatíva, obnova HW je nevyhnutná</t>
  </si>
  <si>
    <t>nie je alternatíva, obnova SW je nevyhnutná</t>
  </si>
  <si>
    <t>Obnova vozového parku</t>
  </si>
  <si>
    <t>Terminálové služby</t>
  </si>
  <si>
    <t>Rekonštrukcia a modernizácia IS ORSR</t>
  </si>
  <si>
    <t xml:space="preserve">Rekonštrukcia objektu č. 19 Väzba v ÚVTOS a ÚVV Leopoldov. Obnova pamiatkovo chránených a historických objektov </t>
  </si>
  <si>
    <t>ŠR, POO</t>
  </si>
  <si>
    <t>Rekonštrukcia obj.č.18 ubytovňa VII. oddiel v ÚVTOS a ÚVV Leopoldov. Obnova pamiatkovo chránených a historických objektov.</t>
  </si>
  <si>
    <t>Obnova pamiatkovo chránených a historických objektov č.18, č.19, č. 22 a č.35 ústav Leopoldov -Projektová príprava</t>
  </si>
  <si>
    <t>Rekonštrukcia obj.č.34 a obj. č. 22 v ústave Leopoldov. Zriadenie školiaceho a výcvikového strediska ZVJS. Obnova pamiatkovo chránených a historických objektov.</t>
  </si>
  <si>
    <t>Dôstojné podmienky  pre výkon služobných činností personálu ZVJS a jeho vzdelávanie</t>
  </si>
  <si>
    <t>Rekonštrukcia a modernizácia tepelného hospodárstva v ústave Sučany</t>
  </si>
  <si>
    <t>Rekonštrukcia a modernizácia tepelného hospodárstva v ústave Košice-Šaca</t>
  </si>
  <si>
    <t>Rekonštrukcia a modernizácia tepelného hospodárstva v ústave Prešov</t>
  </si>
  <si>
    <t>Rekonštrukcia a modernizácia tepelného hospodárstva v ústave Želiezovce</t>
  </si>
  <si>
    <t>Rekonštrukcia a modernizácia tepelného hospodárstva ústave Žilina</t>
  </si>
  <si>
    <t>Rekonštrukcia a modernizácia tepelného hospodárstva v ústave  Nitra-Chrenová</t>
  </si>
  <si>
    <t>Rekonštrukcia a modernizácia tepelného hospodárstva v ústave  Ružomberok</t>
  </si>
  <si>
    <t>Rekonštrukcia a modernizácia tepelného hospodárstva v ústave  Levoča</t>
  </si>
  <si>
    <t>Rekonštrukcia a modernizácia tepelného hospodárstva v ústave  Ilava</t>
  </si>
  <si>
    <t>Rekonštrukcia a modernizácia tepelného hospodárstva v LRS Kováčová</t>
  </si>
  <si>
    <t>Obnova objektu č.13 - Slobodáreň ústav B. Bystrica</t>
  </si>
  <si>
    <t>Komplexná obnova objektov Ubytovne odsúdených G a H ústav Banská Bystrica Kráľová</t>
  </si>
  <si>
    <t>Rekonštrukcia tepelnej obálky ubytovacích väzenských objektov ústav Dubnica nad Váhom</t>
  </si>
  <si>
    <t>Rekonštrukcia tepelnej obálky ubytovacích väzenských objektov ústav Košice</t>
  </si>
  <si>
    <t>Rekonštrukcia tepelnej obálky ubytovacích väzenských objektov nemocnica pre obv.  a ods. Trenčín</t>
  </si>
  <si>
    <t>Rekonštrukcia tepelnej obálky ubytovacích väzenských objektov ústav  Nitra</t>
  </si>
  <si>
    <t xml:space="preserve">Rekonštrukcia tepelnej obálky ubytovacích väzenských objektov ústav  Leopoldov </t>
  </si>
  <si>
    <t>Rekonštrukcia tepelnej obálky ubytovacích väzenských objektov ústav Banská Bystrica</t>
  </si>
  <si>
    <t>Rekonštrukcia tepelnej obálky ubytovacích väzenských objektov ústav Sučany</t>
  </si>
  <si>
    <t>Rekonštrukcia tepelnej obálky ubytovacích väzenských objektov ústav Prešov</t>
  </si>
  <si>
    <t>Rekonštrukcia tepelnej obálky ubytovacích väzenských objektov ústav Želiezovce</t>
  </si>
  <si>
    <t>Rekonštrukcia tepelnej obálky ubytovacích väzenských objektov ústav Nitra Chrenová</t>
  </si>
  <si>
    <t>Rekonštrukcia tepelnej obálky ubytovacích väzenských objektov ústav  Ružomberok</t>
  </si>
  <si>
    <t>Rekonštrukcia tepelnej obálky ubytovacích väzenských objektov ústav Levoča</t>
  </si>
  <si>
    <t>Rekonštrukcia tepelnej obálky ubytovacích väzenských objektov ústav Košice Šaca</t>
  </si>
  <si>
    <t>Rekonštrukcia ohradného múra v ÚVTOS Košice Šaca</t>
  </si>
  <si>
    <t>Modernizácia šnekových čerpadiel objekt č. 26 ČOV v ÚVTOS a ÚVV Leopoldov</t>
  </si>
  <si>
    <t>Úpravy vody pre objekty č. 16 - Práčovňa, č.20 - Hrad, č. 54 - Nová väzba v ÚVTOS a ÚVV Leopoldov</t>
  </si>
  <si>
    <t>Rekonštrukcia a modenizácia výťahu v ÚVTOS a ÚVV Košice</t>
  </si>
  <si>
    <t>Rekonštrukcia vnútorných priestorov stravovacích prevádzok v ÚVTOS Želiezovce</t>
  </si>
  <si>
    <t>Rekonštrukcia vnútorných priestorov stravovacích prevádzok v ÚVV a ÚVTOS Prešov</t>
  </si>
  <si>
    <t>Rekonštrukcia centrálnej spádovej práčovne v ústave Leopoldov</t>
  </si>
  <si>
    <t>Rekonštrukcia centrálnej spádovej práčovne v ústave Ilava</t>
  </si>
  <si>
    <t>zabezpečiť v každom ústave na VV bezbariérový prístup imobilnej väznenej osobe k zabezpečeniu jej základných práv a ostatných práv</t>
  </si>
  <si>
    <t>zabezpečiť bezbariérový prístup, ktorým sa v súlade so zákonom vo všetkých ústavoch umožní ľuďom s obmedzenou schopnosťu navštíviť väznené osoby</t>
  </si>
  <si>
    <t>Rekonštrukcia  tepelného hospodárstva v ústave Banská Bystrica-Kráľová</t>
  </si>
  <si>
    <t>Rekonštrukcia  tepelného hospodárstva v ústave Dubnica nad Váhom</t>
  </si>
  <si>
    <t>Rekonštrukcia  tepelného hospodárstva v ústave Košice</t>
  </si>
  <si>
    <t>Rekonštrukcia  tepelného hospodárstva v ústave  Trenčín</t>
  </si>
  <si>
    <t>Rekonštrukcia  tepelného hospodárstva v ústave Nitra</t>
  </si>
  <si>
    <t>Rekonštrukcia  tepelného hospodárstva v ústave Leopoldov</t>
  </si>
  <si>
    <t>Rekonštrukcia  tepelného hospodárstva v ústave Hrnčiarovce nad Parnou</t>
  </si>
  <si>
    <t xml:space="preserve">Rekonštrukcia čistiarne odpadových vôd v ÚVTOS Želiezovce </t>
  </si>
  <si>
    <t>Rekonštrukcia čistiarne odpadových vôd v ÚVV a ÚVTOS Leopoldov</t>
  </si>
  <si>
    <t>Rekonštrukcia centrálnej spádovej práčovne v ústave Želiezovce</t>
  </si>
  <si>
    <t>Rekonštrukcia centrálnej spádovej práčovne v ústave Sučany</t>
  </si>
  <si>
    <t>Rekonštrukcia stravovacej prevádzky ústavu Košice – Šaca</t>
  </si>
  <si>
    <t>Rekonštrukcia stravovacej prevádzky ústavu Hrnčiarovce nad Parnou</t>
  </si>
  <si>
    <t>Dôstojné podmienky pre pre väznené osoby a pre výkon služobných činností personálu ZVJS</t>
  </si>
  <si>
    <t>Vytvorenie podmienok pre zamestnávanie väznených osôb</t>
  </si>
  <si>
    <t>Výstavba hál v  ÚVTOS Hrnčiarovce nad Parnou</t>
  </si>
  <si>
    <t>Efektívnejšie nakladanie so zrážkovou vodou</t>
  </si>
  <si>
    <t>Zníženie nákladov na odpady a jeho efektívnejšie zhodnocovanie</t>
  </si>
  <si>
    <t>Zabezpečiť dobudovanie elektronického zabezpečenia na báze integrovaného bezpečnostného systému v ústave Želiezovce</t>
  </si>
  <si>
    <t>Projekt "Optimalizácia procesov riadenia a prevádzky" v ZVJS - bezpečnostný HW</t>
  </si>
  <si>
    <t>Zabezpečiť dobudovanie elektronického zabezpečenia na báze integrovaného bezpečnostného systému v ústave Sučany</t>
  </si>
  <si>
    <t>zazmluvnené</t>
  </si>
  <si>
    <t>rekonštrukcia budovy C - projektová príprava</t>
  </si>
  <si>
    <t>Reforma súdnej mapy -  rekonštrukcia Dunajská streda archív- projektová príprava</t>
  </si>
  <si>
    <t xml:space="preserve">Reforma súdnej mapy -  rekonštrukcia OS Rožňava -projektová príprava </t>
  </si>
  <si>
    <t>Reforma súdnej mapy -  rekonštrukcia OS Malacky -projektová príprava</t>
  </si>
  <si>
    <t>Reforma súdnej mapy -  rekonštrukcia OS Nové zámky -projektová príprava</t>
  </si>
  <si>
    <t>Reforma súdnej mapy -  rekonštrukcia OS Levice -projektová príprava</t>
  </si>
  <si>
    <t>Obnova objektu č.13 - Slobodáreň ústav B. Bystrica-projektová príprava</t>
  </si>
  <si>
    <t>Reforma súdnej mapy - obstaranie budovy pre MsS BA III a IV</t>
  </si>
  <si>
    <t>Reforma súdnej mapy - obstaranie budovy pre OS ZA</t>
  </si>
  <si>
    <t xml:space="preserve">Reforma súdnej mapy -  rekonštrukcia KS BA </t>
  </si>
  <si>
    <t>Reforma súdnej mapy -  rekonštrukcia OS BB</t>
  </si>
  <si>
    <t>Reforma súdnej mapy -  rekonštrukcia OS BA II</t>
  </si>
  <si>
    <t>Reforma súdnej mapy -  rekonštrukcia OS BA III</t>
  </si>
  <si>
    <t>Reforma súdnej mapy -  rekonštrukcie KS KE</t>
  </si>
  <si>
    <t>Reforma súdnej mapy -  rekonštrukcia ŠTS Pezinok+ OS Pezinok</t>
  </si>
  <si>
    <t>Reforma súdnej mapy -  rekonštrukcia OS PD</t>
  </si>
  <si>
    <t>Reforma súdnej mapy -  rekonštrukcia OS Senica</t>
  </si>
  <si>
    <t>Reforma súdnej mapy -  rekonštrukcia KS Nitra /OS Nitra</t>
  </si>
  <si>
    <t>Reforma súdnej mapy -  rekonštrukcia OS Trenčín</t>
  </si>
  <si>
    <t>Reforma súdnej mapy -  rekonštrukcie OS Liptovský Mikuláš</t>
  </si>
  <si>
    <t>Reforma súdnej mapy -  rekonštrukcie OS Poprad</t>
  </si>
  <si>
    <t>Reforma súdnej mapy -  rekonštrukcia OS Banská Bystrica</t>
  </si>
  <si>
    <t>Reforma súdnej mapy -  rekonštrukcia OS Humenné</t>
  </si>
  <si>
    <t>Reforma súdnej mapy -  rekonštrukcia OS Bardejov</t>
  </si>
  <si>
    <t>Reforma súdnej mapy -  rekonštrukcia KS Žilina (budova OS Žilina)</t>
  </si>
  <si>
    <t>Reforma súdnej mapy -  rekonštrukcia KS  v Prešove</t>
  </si>
  <si>
    <t>Reforma súdnej mapy -  rekonštrukcia KS v Trnave</t>
  </si>
  <si>
    <t xml:space="preserve">Reforma súdnej mapy -  rekonštrukcia OS Rimavská Sobota </t>
  </si>
  <si>
    <t>Reforma súdnej mapy -  rekonštrukcia OS Trebišov</t>
  </si>
  <si>
    <t>Reforma súdnej mapy -  rekonštrukcia OS Spišská Nová Ves</t>
  </si>
  <si>
    <t>Reforma súdnej mapy -  rekonštrukcia OS Rožňava</t>
  </si>
  <si>
    <t>Reforma súdnej mapy -  rekonštrukcia OS Malacky</t>
  </si>
  <si>
    <t>Reforma súdnej mapy -  rekonštrukcia OS Nové Zámky</t>
  </si>
  <si>
    <t>Reforma súdnej mapy -  rekonštrukcia OS Levice</t>
  </si>
  <si>
    <t>Reforma súdnej mapy -  rekonštrukcia OS Prešov</t>
  </si>
  <si>
    <t xml:space="preserve">REZERVA - nepredvídané výdavky pre rekonštrukcie budov súdov </t>
  </si>
  <si>
    <t>Reforma súdnej mapy -rekonštrukcia OS Komárno-projektová príprava</t>
  </si>
  <si>
    <t>Reforma súdnej mapy -rekonštrukcia OS Komárno</t>
  </si>
  <si>
    <t>nákup nového služobného motorového vozidla</t>
  </si>
  <si>
    <t>Reforma súdnej mapy -  rekonštrukcia KS Trenčín</t>
  </si>
  <si>
    <t>Reforma súdnej mapy -  rekonštrukcia KS Trenčín-projektová príprava</t>
  </si>
  <si>
    <t>Reforma súdnej mapy -  rekonštrukcia OS Rimavská Sobota -projektová príprava</t>
  </si>
  <si>
    <t>ŠR (K2)</t>
  </si>
  <si>
    <t>SS v Bratislave</t>
  </si>
  <si>
    <t>SS v B. Bystrici</t>
  </si>
  <si>
    <t>SS v Košiciach</t>
  </si>
  <si>
    <t>2 x SMV (40 000 + 25 000 eur)</t>
  </si>
  <si>
    <t>ŠR(K2)</t>
  </si>
  <si>
    <t>Reforma súdnej mapy -rekonštrukcia budovy C - projektová príprava</t>
  </si>
  <si>
    <t>Ostatné investičné projekty realizované v rámci POO</t>
  </si>
  <si>
    <t>Reportingový nástoj AC  a DWH AC (vývoj a podpora novovybudovaných komponentov)</t>
  </si>
  <si>
    <t>Aplikácia na zber údajov II (vývoj a podpora novovybudovaného komponentu)</t>
  </si>
  <si>
    <t>SIRP (pre AC)</t>
  </si>
  <si>
    <t>Rekonštrukcia a modernizácia učebne U1 - Omšesnie</t>
  </si>
  <si>
    <t>Rekonštrukcia budovy na Nám.slobody,Bratislava</t>
  </si>
  <si>
    <t>Rekonštrukcia a modernizácia učebne U1 - Omšenie</t>
  </si>
  <si>
    <t>Dátum aktualizácie: 31.7.2023</t>
  </si>
  <si>
    <t>Číslo investičnej akcie</t>
  </si>
  <si>
    <t>Stav investičnej akcie</t>
  </si>
  <si>
    <t>Číslo priority</t>
  </si>
  <si>
    <t>Stav investičného projektu</t>
  </si>
  <si>
    <t>Hodnotenie body KPI I</t>
  </si>
  <si>
    <t>Hodnotenie body KPI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</si>
</sst>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&quot;€&quot;_-;\-* #,##0\ &quot;€&quot;_-;_-* &quot;-&quot;??\ &quot;€&quot;_-;_-@_-"/>
    <numFmt numFmtId="167" formatCode="_-* #,##0\ [$€-41B]_-;\-* #,##0\ [$€-41B]_-;_-* &quot;-&quot;??\ [$€-41B]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8" tint="-0.499984740745262"/>
      <name val="Arial"/>
      <family val="2"/>
      <charset val="238"/>
    </font>
    <font>
      <b/>
      <sz val="9"/>
      <color theme="8" tint="-0.499984740745262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theme="8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8"/>
      <color theme="1"/>
      <name val="Arial"/>
      <family val="2"/>
      <charset val="238"/>
    </font>
    <font>
      <sz val="11"/>
      <color rgb="FF00366A"/>
      <name val="Arial 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9" fillId="0" borderId="0"/>
    <xf numFmtId="0" fontId="3" fillId="0" borderId="0"/>
    <xf numFmtId="0" fontId="3" fillId="7" borderId="11" applyNumberFormat="0" applyFont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297">
    <xf numFmtId="0" fontId="0" fillId="0" borderId="0" xfId="0"/>
    <xf numFmtId="0" fontId="0" fillId="4" borderId="0" xfId="0" applyFill="1"/>
    <xf numFmtId="0" fontId="0" fillId="0" borderId="0" xfId="0" applyFill="1"/>
    <xf numFmtId="0" fontId="11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3" fontId="6" fillId="4" borderId="0" xfId="0" applyNumberFormat="1" applyFont="1" applyFill="1"/>
    <xf numFmtId="0" fontId="0" fillId="4" borderId="0" xfId="0" applyFill="1" applyAlignment="1">
      <alignment wrapText="1"/>
    </xf>
    <xf numFmtId="0" fontId="7" fillId="4" borderId="0" xfId="0" applyFont="1" applyFill="1"/>
    <xf numFmtId="0" fontId="9" fillId="4" borderId="0" xfId="0" applyFont="1" applyFill="1" applyAlignment="1">
      <alignment horizontal="left"/>
    </xf>
    <xf numFmtId="0" fontId="0" fillId="4" borderId="0" xfId="0" applyFill="1" applyBorder="1"/>
    <xf numFmtId="0" fontId="11" fillId="4" borderId="0" xfId="0" applyFont="1" applyFill="1" applyBorder="1" applyAlignment="1">
      <alignment vertical="top"/>
    </xf>
    <xf numFmtId="0" fontId="0" fillId="4" borderId="0" xfId="0" applyFill="1" applyBorder="1" applyAlignment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/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65" fontId="11" fillId="3" borderId="1" xfId="1" applyNumberFormat="1" applyFont="1" applyFill="1" applyBorder="1" applyAlignment="1">
      <alignment vertical="center"/>
    </xf>
    <xf numFmtId="165" fontId="11" fillId="5" borderId="1" xfId="1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165" fontId="11" fillId="6" borderId="1" xfId="1" applyNumberFormat="1" applyFont="1" applyFill="1" applyBorder="1" applyAlignment="1">
      <alignment vertical="center"/>
    </xf>
    <xf numFmtId="165" fontId="11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4" borderId="0" xfId="0" applyFont="1" applyFill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3" fontId="6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0" xfId="0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165" fontId="11" fillId="3" borderId="1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11" fillId="3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165" fontId="11" fillId="0" borderId="2" xfId="1" applyNumberFormat="1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11" fillId="0" borderId="2" xfId="0" applyFont="1" applyBorder="1"/>
    <xf numFmtId="0" fontId="11" fillId="3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/>
    </xf>
    <xf numFmtId="165" fontId="16" fillId="4" borderId="0" xfId="0" applyNumberFormat="1" applyFont="1" applyFill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66" fontId="17" fillId="0" borderId="1" xfId="2" applyNumberFormat="1" applyFont="1" applyBorder="1" applyAlignment="1">
      <alignment vertical="center"/>
    </xf>
    <xf numFmtId="165" fontId="11" fillId="5" borderId="1" xfId="1" applyNumberFormat="1" applyFont="1" applyFill="1" applyBorder="1" applyAlignment="1">
      <alignment horizontal="center" vertical="center"/>
    </xf>
    <xf numFmtId="165" fontId="18" fillId="6" borderId="1" xfId="1" applyNumberFormat="1" applyFont="1" applyFill="1" applyBorder="1" applyAlignment="1">
      <alignment vertical="center"/>
    </xf>
    <xf numFmtId="0" fontId="18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/>
    </xf>
    <xf numFmtId="0" fontId="20" fillId="5" borderId="4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vertical="center" wrapText="1"/>
    </xf>
    <xf numFmtId="165" fontId="20" fillId="5" borderId="1" xfId="1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wrapText="1"/>
    </xf>
    <xf numFmtId="165" fontId="0" fillId="4" borderId="0" xfId="1" applyNumberFormat="1" applyFont="1" applyFill="1" applyAlignment="1">
      <alignment horizontal="center" vertical="center"/>
    </xf>
    <xf numFmtId="165" fontId="4" fillId="4" borderId="0" xfId="1" applyNumberFormat="1" applyFont="1" applyFill="1" applyAlignment="1">
      <alignment horizontal="center" vertical="center"/>
    </xf>
    <xf numFmtId="165" fontId="10" fillId="2" borderId="0" xfId="1" applyNumberFormat="1" applyFont="1" applyFill="1" applyBorder="1" applyAlignment="1">
      <alignment horizontal="left" vertical="center"/>
    </xf>
    <xf numFmtId="165" fontId="10" fillId="2" borderId="0" xfId="1" applyNumberFormat="1" applyFont="1" applyFill="1" applyBorder="1" applyAlignment="1">
      <alignment horizontal="left" vertical="center" wrapText="1"/>
    </xf>
    <xf numFmtId="165" fontId="10" fillId="2" borderId="6" xfId="1" applyNumberFormat="1" applyFont="1" applyFill="1" applyBorder="1" applyAlignment="1">
      <alignment horizontal="center" vertical="center" wrapText="1"/>
    </xf>
    <xf numFmtId="165" fontId="11" fillId="6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11" fillId="4" borderId="0" xfId="1" applyNumberFormat="1" applyFont="1" applyFill="1" applyBorder="1" applyAlignment="1">
      <alignment horizontal="center" vertical="center"/>
    </xf>
    <xf numFmtId="165" fontId="16" fillId="4" borderId="0" xfId="1" applyNumberFormat="1" applyFont="1" applyFill="1" applyAlignment="1">
      <alignment horizontal="center"/>
    </xf>
    <xf numFmtId="165" fontId="16" fillId="4" borderId="0" xfId="1" applyNumberFormat="1" applyFont="1" applyFill="1" applyAlignment="1">
      <alignment horizontal="center" vertical="center"/>
    </xf>
    <xf numFmtId="165" fontId="9" fillId="4" borderId="0" xfId="1" applyNumberFormat="1" applyFont="1" applyFill="1" applyAlignment="1">
      <alignment horizontal="center" vertical="center"/>
    </xf>
    <xf numFmtId="165" fontId="10" fillId="2" borderId="9" xfId="1" applyNumberFormat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0" fillId="4" borderId="0" xfId="1" applyNumberFormat="1" applyFont="1" applyFill="1" applyBorder="1" applyAlignment="1">
      <alignment horizontal="center" vertical="center"/>
    </xf>
    <xf numFmtId="165" fontId="20" fillId="5" borderId="1" xfId="1" applyNumberFormat="1" applyFont="1" applyFill="1" applyBorder="1" applyAlignment="1">
      <alignment horizontal="center" vertical="center"/>
    </xf>
    <xf numFmtId="165" fontId="11" fillId="6" borderId="1" xfId="1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vertical="center" wrapText="1"/>
    </xf>
    <xf numFmtId="165" fontId="20" fillId="6" borderId="1" xfId="1" applyNumberFormat="1" applyFont="1" applyFill="1" applyBorder="1" applyAlignment="1">
      <alignment horizontal="center" vertical="center"/>
    </xf>
    <xf numFmtId="165" fontId="20" fillId="6" borderId="1" xfId="1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wrapText="1"/>
    </xf>
    <xf numFmtId="0" fontId="20" fillId="3" borderId="4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165" fontId="20" fillId="3" borderId="1" xfId="1" applyNumberFormat="1" applyFont="1" applyFill="1" applyBorder="1" applyAlignment="1">
      <alignment vertical="center"/>
    </xf>
    <xf numFmtId="0" fontId="23" fillId="5" borderId="1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/>
    </xf>
    <xf numFmtId="3" fontId="11" fillId="6" borderId="1" xfId="0" applyNumberFormat="1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6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 wrapText="1"/>
    </xf>
    <xf numFmtId="166" fontId="0" fillId="4" borderId="0" xfId="0" applyNumberFormat="1" applyFill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/>
    </xf>
    <xf numFmtId="165" fontId="11" fillId="5" borderId="1" xfId="1" applyNumberFormat="1" applyFont="1" applyFill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center"/>
    </xf>
    <xf numFmtId="166" fontId="16" fillId="0" borderId="1" xfId="2" applyNumberFormat="1" applyFont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166" fontId="16" fillId="4" borderId="1" xfId="2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vertical="center" wrapText="1"/>
    </xf>
    <xf numFmtId="165" fontId="27" fillId="6" borderId="1" xfId="1" applyNumberFormat="1" applyFont="1" applyFill="1" applyBorder="1" applyAlignment="1">
      <alignment horizontal="center" vertical="center"/>
    </xf>
    <xf numFmtId="165" fontId="27" fillId="6" borderId="1" xfId="1" applyNumberFormat="1" applyFont="1" applyFill="1" applyBorder="1" applyAlignment="1">
      <alignment vertical="center"/>
    </xf>
    <xf numFmtId="0" fontId="28" fillId="6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wrapText="1"/>
    </xf>
    <xf numFmtId="0" fontId="27" fillId="4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vertical="center" wrapText="1"/>
    </xf>
    <xf numFmtId="165" fontId="27" fillId="5" borderId="1" xfId="1" applyNumberFormat="1" applyFont="1" applyFill="1" applyBorder="1" applyAlignment="1">
      <alignment horizontal="center" vertical="center"/>
    </xf>
    <xf numFmtId="165" fontId="27" fillId="5" borderId="1" xfId="1" applyNumberFormat="1" applyFont="1" applyFill="1" applyBorder="1" applyAlignment="1">
      <alignment vertical="center"/>
    </xf>
    <xf numFmtId="0" fontId="28" fillId="5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top"/>
    </xf>
    <xf numFmtId="0" fontId="27" fillId="5" borderId="1" xfId="0" applyFont="1" applyFill="1" applyBorder="1" applyAlignment="1">
      <alignment wrapText="1"/>
    </xf>
    <xf numFmtId="0" fontId="27" fillId="5" borderId="4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right" vertical="center"/>
    </xf>
    <xf numFmtId="0" fontId="15" fillId="6" borderId="1" xfId="0" applyFont="1" applyFill="1" applyBorder="1" applyAlignment="1">
      <alignment vertical="center" wrapText="1"/>
    </xf>
    <xf numFmtId="165" fontId="11" fillId="5" borderId="1" xfId="1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wrapText="1"/>
    </xf>
    <xf numFmtId="165" fontId="11" fillId="0" borderId="2" xfId="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3" xfId="0" applyFont="1" applyFill="1" applyBorder="1"/>
    <xf numFmtId="165" fontId="11" fillId="0" borderId="13" xfId="1" applyNumberFormat="1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29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65" fontId="29" fillId="0" borderId="1" xfId="1" applyNumberFormat="1" applyFont="1" applyBorder="1" applyAlignment="1">
      <alignment horizontal="center" vertical="center"/>
    </xf>
    <xf numFmtId="165" fontId="29" fillId="0" borderId="1" xfId="1" applyNumberFormat="1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29" fillId="0" borderId="1" xfId="0" applyFont="1" applyBorder="1"/>
    <xf numFmtId="0" fontId="29" fillId="0" borderId="14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 wrapText="1"/>
    </xf>
    <xf numFmtId="165" fontId="29" fillId="0" borderId="2" xfId="1" applyNumberFormat="1" applyFont="1" applyBorder="1" applyAlignment="1">
      <alignment horizontal="center" vertical="center"/>
    </xf>
    <xf numFmtId="165" fontId="29" fillId="0" borderId="2" xfId="1" applyNumberFormat="1" applyFont="1" applyBorder="1" applyAlignment="1">
      <alignment vertical="center"/>
    </xf>
    <xf numFmtId="0" fontId="30" fillId="0" borderId="2" xfId="0" applyFont="1" applyBorder="1" applyAlignment="1">
      <alignment vertical="center" wrapText="1"/>
    </xf>
    <xf numFmtId="0" fontId="29" fillId="0" borderId="2" xfId="0" applyFont="1" applyBorder="1"/>
    <xf numFmtId="166" fontId="0" fillId="0" borderId="1" xfId="2" applyNumberFormat="1" applyFont="1" applyBorder="1" applyAlignment="1">
      <alignment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65" fontId="29" fillId="0" borderId="1" xfId="1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wrapText="1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top" wrapText="1"/>
    </xf>
    <xf numFmtId="0" fontId="29" fillId="0" borderId="1" xfId="0" applyFont="1" applyFill="1" applyBorder="1" applyAlignment="1">
      <alignment wrapText="1"/>
    </xf>
    <xf numFmtId="0" fontId="29" fillId="0" borderId="14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wrapText="1"/>
    </xf>
    <xf numFmtId="165" fontId="29" fillId="0" borderId="2" xfId="1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vertical="center"/>
    </xf>
    <xf numFmtId="165" fontId="11" fillId="0" borderId="2" xfId="1" applyNumberFormat="1" applyFont="1" applyFill="1" applyBorder="1" applyAlignment="1">
      <alignment vertical="center"/>
    </xf>
    <xf numFmtId="3" fontId="29" fillId="0" borderId="1" xfId="1" applyNumberFormat="1" applyFont="1" applyFill="1" applyBorder="1" applyAlignment="1">
      <alignment vertical="center"/>
    </xf>
    <xf numFmtId="3" fontId="29" fillId="0" borderId="2" xfId="1" applyNumberFormat="1" applyFont="1" applyFill="1" applyBorder="1" applyAlignment="1">
      <alignment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vertical="center" wrapText="1"/>
    </xf>
    <xf numFmtId="165" fontId="29" fillId="4" borderId="1" xfId="1" applyNumberFormat="1" applyFont="1" applyFill="1" applyBorder="1" applyAlignment="1">
      <alignment horizontal="center" vertical="center"/>
    </xf>
    <xf numFmtId="165" fontId="29" fillId="4" borderId="1" xfId="1" applyNumberFormat="1" applyFont="1" applyFill="1" applyBorder="1" applyAlignment="1">
      <alignment vertical="center"/>
    </xf>
    <xf numFmtId="0" fontId="30" fillId="4" borderId="1" xfId="0" applyFont="1" applyFill="1" applyBorder="1" applyAlignment="1">
      <alignment vertical="center" wrapText="1"/>
    </xf>
    <xf numFmtId="0" fontId="29" fillId="4" borderId="1" xfId="0" applyFont="1" applyFill="1" applyBorder="1"/>
    <xf numFmtId="0" fontId="11" fillId="0" borderId="4" xfId="0" applyFont="1" applyFill="1" applyBorder="1" applyAlignment="1">
      <alignment horizontal="center" vertical="center"/>
    </xf>
    <xf numFmtId="165" fontId="0" fillId="4" borderId="0" xfId="0" applyNumberFormat="1" applyFill="1"/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center" wrapText="1"/>
    </xf>
    <xf numFmtId="165" fontId="31" fillId="5" borderId="1" xfId="1" applyNumberFormat="1" applyFont="1" applyFill="1" applyBorder="1" applyAlignment="1">
      <alignment horizontal="center" vertical="center"/>
    </xf>
    <xf numFmtId="165" fontId="31" fillId="5" borderId="1" xfId="1" applyNumberFormat="1" applyFont="1" applyFill="1" applyBorder="1" applyAlignment="1">
      <alignment vertical="center"/>
    </xf>
    <xf numFmtId="0" fontId="31" fillId="3" borderId="1" xfId="0" applyFont="1" applyFill="1" applyBorder="1" applyAlignment="1">
      <alignment vertical="top"/>
    </xf>
    <xf numFmtId="44" fontId="0" fillId="4" borderId="0" xfId="2" applyFont="1" applyFill="1"/>
    <xf numFmtId="0" fontId="0" fillId="8" borderId="0" xfId="0" applyFill="1"/>
    <xf numFmtId="0" fontId="32" fillId="5" borderId="1" xfId="0" applyFont="1" applyFill="1" applyBorder="1" applyAlignment="1">
      <alignment vertical="center" wrapText="1"/>
    </xf>
    <xf numFmtId="44" fontId="0" fillId="0" borderId="0" xfId="0" applyNumberFormat="1" applyFill="1"/>
    <xf numFmtId="165" fontId="0" fillId="0" borderId="0" xfId="0" applyNumberFormat="1" applyFill="1"/>
    <xf numFmtId="2" fontId="0" fillId="0" borderId="0" xfId="0" applyNumberFormat="1" applyFill="1"/>
    <xf numFmtId="3" fontId="0" fillId="0" borderId="0" xfId="0" applyNumberFormat="1" applyFill="1"/>
    <xf numFmtId="44" fontId="0" fillId="0" borderId="0" xfId="2" applyFont="1" applyFill="1"/>
    <xf numFmtId="0" fontId="31" fillId="5" borderId="1" xfId="0" applyFont="1" applyFill="1" applyBorder="1" applyAlignment="1">
      <alignment wrapText="1"/>
    </xf>
    <xf numFmtId="0" fontId="31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vertical="center" wrapText="1"/>
    </xf>
    <xf numFmtId="165" fontId="31" fillId="6" borderId="1" xfId="1" applyNumberFormat="1" applyFont="1" applyFill="1" applyBorder="1" applyAlignment="1">
      <alignment horizontal="center" vertical="center"/>
    </xf>
    <xf numFmtId="165" fontId="31" fillId="6" borderId="1" xfId="1" applyNumberFormat="1" applyFont="1" applyFill="1" applyBorder="1" applyAlignment="1">
      <alignment vertical="center"/>
    </xf>
    <xf numFmtId="0" fontId="32" fillId="6" borderId="1" xfId="0" applyFont="1" applyFill="1" applyBorder="1" applyAlignment="1">
      <alignment vertical="center" wrapText="1"/>
    </xf>
    <xf numFmtId="0" fontId="31" fillId="6" borderId="1" xfId="0" applyFont="1" applyFill="1" applyBorder="1" applyAlignment="1">
      <alignment wrapText="1"/>
    </xf>
    <xf numFmtId="0" fontId="31" fillId="4" borderId="1" xfId="0" applyFont="1" applyFill="1" applyBorder="1" applyAlignment="1">
      <alignment vertical="center" wrapText="1"/>
    </xf>
    <xf numFmtId="165" fontId="0" fillId="0" borderId="0" xfId="1" applyNumberFormat="1" applyFont="1" applyFill="1"/>
    <xf numFmtId="165" fontId="0" fillId="4" borderId="0" xfId="1" applyNumberFormat="1" applyFont="1" applyFill="1"/>
    <xf numFmtId="0" fontId="33" fillId="6" borderId="4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vertical="center" wrapText="1"/>
    </xf>
    <xf numFmtId="165" fontId="33" fillId="6" borderId="1" xfId="1" applyNumberFormat="1" applyFont="1" applyFill="1" applyBorder="1" applyAlignment="1">
      <alignment horizontal="center" vertical="center"/>
    </xf>
    <xf numFmtId="165" fontId="33" fillId="6" borderId="1" xfId="1" applyNumberFormat="1" applyFont="1" applyFill="1" applyBorder="1" applyAlignment="1">
      <alignment vertical="center"/>
    </xf>
    <xf numFmtId="0" fontId="33" fillId="6" borderId="1" xfId="0" applyFont="1" applyFill="1" applyBorder="1" applyAlignment="1">
      <alignment wrapText="1"/>
    </xf>
    <xf numFmtId="165" fontId="11" fillId="0" borderId="0" xfId="1" applyNumberFormat="1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vertical="center" wrapText="1"/>
    </xf>
    <xf numFmtId="165" fontId="34" fillId="5" borderId="1" xfId="1" applyNumberFormat="1" applyFont="1" applyFill="1" applyBorder="1" applyAlignment="1">
      <alignment horizontal="center" vertical="center"/>
    </xf>
    <xf numFmtId="165" fontId="34" fillId="5" borderId="1" xfId="1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4" xfId="0" applyFill="1" applyBorder="1"/>
    <xf numFmtId="0" fontId="11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10" fillId="2" borderId="3" xfId="0" applyFont="1" applyFill="1" applyBorder="1" applyAlignment="1">
      <alignment horizontal="left" vertical="center" wrapText="1"/>
    </xf>
  </cellXfs>
  <cellStyles count="16">
    <cellStyle name="Čiarka" xfId="1" builtinId="3"/>
    <cellStyle name="Čiarka 2" xfId="7"/>
    <cellStyle name="Hypertextové prepojenie 2" xfId="10"/>
    <cellStyle name="Mena" xfId="2" builtinId="4"/>
    <cellStyle name="Mena 2" xfId="12"/>
    <cellStyle name="Mena 3" xfId="13"/>
    <cellStyle name="Mena 4" xfId="8"/>
    <cellStyle name="Normálna" xfId="0" builtinId="0"/>
    <cellStyle name="Normálna 2" xfId="9"/>
    <cellStyle name="Normálna 2 2 2" xfId="15"/>
    <cellStyle name="Normálna 2 2 2 3 2" xfId="14"/>
    <cellStyle name="Normálna 3" xfId="3"/>
    <cellStyle name="Normálna 4" xfId="4"/>
    <cellStyle name="Normálne 2" xfId="11"/>
    <cellStyle name="Percentá 2" xfId="6"/>
    <cellStyle name="Poznámka 2" xfId="5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2" defaultPivotStyle="PivotStyleLight16">
    <tableStyle name="Štýl tabuľky 1" pivot="0" count="0"/>
  </tableStyles>
  <colors>
    <mruColors>
      <color rgb="FF0036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22_10_31_Z&#225;sobn&#237;k%20investi&#269;n&#253;ch%20z&#225;merovMS%20SR%20&#8211;%20k&#243;p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713.396293634258" createdVersion="6" refreshedVersion="6" minRefreshableVersion="3" recordCount="224">
  <cacheSource type="worksheet">
    <worksheetSource name="Zásobník[[Poradové číslo ]:[Input source]]" r:id="rId2"/>
  </cacheSource>
  <cacheFields count="13">
    <cacheField name="Poradové číslo " numFmtId="0">
      <sharedItems containsSemiMixedTypes="0" containsString="0" containsNumber="1" containsInteger="1" minValue="1" maxValue="233"/>
    </cacheField>
    <cacheField name="Organizácia" numFmtId="0">
      <sharedItems count="2">
        <s v="Civil"/>
        <s v="ZVJS"/>
      </sharedItems>
    </cacheField>
    <cacheField name="Organizácia 2" numFmtId="0">
      <sharedItems/>
    </cacheField>
    <cacheField name="Názov projektu" numFmtId="0">
      <sharedItems/>
    </cacheField>
    <cacheField name="Oblasť" numFmtId="0">
      <sharedItems count="4">
        <s v="B"/>
        <s v="IT"/>
        <s v="MV"/>
        <s v="SPZ"/>
      </sharedItems>
    </cacheField>
    <cacheField name="Predpokladané náklady na realizáciu projektu [eur s DPH]" numFmtId="165">
      <sharedItems containsSemiMixedTypes="0" containsString="0" containsNumber="1" minValue="2210" maxValue="175248855.10079998"/>
    </cacheField>
    <cacheField name="Zdroj financovania" numFmtId="0">
      <sharedItems count="2">
        <s v="POO"/>
        <s v="ŠR"/>
      </sharedItems>
    </cacheField>
    <cacheField name="Preukázanie súladu so sektorovou investičnou stratégiou" numFmtId="0">
      <sharedItems/>
    </cacheField>
    <cacheField name="Stručné zdôvodnenie potreby investičného zámeru" numFmtId="0">
      <sharedItems/>
    </cacheField>
    <cacheField name="Opis a vrcholové porovnanie zvažovaných alternatív realizácie" numFmtId="0">
      <sharedItems/>
    </cacheField>
    <cacheField name="Nadväznosť na strategický cieľ" numFmtId="0">
      <sharedItems/>
    </cacheField>
    <cacheField name="Poznámka" numFmtId="0">
      <sharedItems containsBlank="1"/>
    </cacheField>
    <cacheField name="Input sourc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4">
  <r>
    <n v="1"/>
    <x v="0"/>
    <s v="Úrad"/>
    <s v="Reforma súdnej mapy-reorganizácia súdov-výstavba/obstaranie nových budov"/>
    <x v="0"/>
    <n v="175248855.10079998"/>
    <x v="0"/>
    <s v="Áno"/>
    <s v="Implementácia POO"/>
    <s v="Prenájom adekvátnych priestorov, rekonštrukcia súčastných priestorov"/>
    <s v="1. Dôstojné podmienky pre klientov súdov a pracovníkov justície, 2. Zvyšovanie energetickej efektivity budov štátu"/>
    <m/>
    <s v="POO harmonogram"/>
  </r>
  <r>
    <n v="3"/>
    <x v="0"/>
    <s v="OS Košice"/>
    <s v="Reforma súdnej mapy-reorganizácia súdov-výstavba/obstaranie nových budov"/>
    <x v="0"/>
    <n v="35573000"/>
    <x v="1"/>
    <s v="Áno"/>
    <s v="Implementácia POO"/>
    <s v="Prenájom adekvátnych priestorov, rekonštrukcia súčastných priestorov"/>
    <s v="1. Dôstojné podmienky pre klientov súdov a pracovníkov justície, 2. Zvyšovanie energetickej efektivity budov štátu"/>
    <m/>
    <s v="POO harmonogram"/>
  </r>
  <r>
    <n v="4"/>
    <x v="0"/>
    <s v="OS Dunajská Streda"/>
    <s v="Reforma súdnej mapy -  rekonštrukcie budov Súdov"/>
    <x v="0"/>
    <n v="1576079.3680618876"/>
    <x v="0"/>
    <s v="Áno"/>
    <s v="Implementácia POO"/>
    <s v="Prenájom adekvátnych priestorov, výstavba budovy"/>
    <s v="1. Dôstojné podmienky pre klientov súdov a pracovníkov justície, 2. Zvyšovanie energetickej efektivity budov štátu"/>
    <s v="po odčítaní SPZ"/>
    <s v="POO harmonogram"/>
  </r>
  <r>
    <n v="5"/>
    <x v="0"/>
    <s v="OS Trebišov"/>
    <s v="Reforma súdnej mapy -  rekonštrukcie budov Súdov"/>
    <x v="0"/>
    <n v="3600000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6"/>
    <x v="0"/>
    <s v="Michalovce- inštitút vzdelávania pre východ"/>
    <s v="Reforma súdnej mapy -  rekonštrukcie budov Súdov"/>
    <x v="0"/>
    <n v="522113.84350150597"/>
    <x v="0"/>
    <s v="Áno"/>
    <s v="Implementácia POO"/>
    <s v="Prenájom adekvátnych priestorov, výstavba budovy"/>
    <s v="2. Dôstojné podmienky pre klientov súdov a pracovníkov justície, 2. Zvyšovanie energetickej efektivity budov štátu"/>
    <s v="Realizácia investičnej akcie závisí od schválenia reformy súdnej mapy - zdroj financovania v tom prípade POO inak ŠR"/>
    <s v="požiadavky súdov"/>
  </r>
  <r>
    <n v="7"/>
    <x v="0"/>
    <s v="OS Michalovce"/>
    <s v="Reforma súdnej mapy -  rekonštrukcie budov Súdov"/>
    <x v="0"/>
    <n v="600000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9"/>
    <x v="0"/>
    <s v="OS Prešov"/>
    <s v="Reforma súdnej mapy -  rekonštrukcie budov Súdov"/>
    <x v="0"/>
    <n v="3226311.3331829766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10"/>
    <x v="0"/>
    <s v="OS Spišská N. Ves"/>
    <s v="Reforma súdnej mapy -  rekonštrukcie budov Súdov"/>
    <x v="0"/>
    <n v="671000.00000000012"/>
    <x v="0"/>
    <s v="Áno"/>
    <s v="Implementácia POO"/>
    <s v="nie je alternatíva"/>
    <s v="1. Dôstojné podmienky pre klientov súdov a pracovníkov justície, 2. Zvyšovanie energetickej efektivity budov štátu"/>
    <s v="Realizácia investičnej akcie závisí od schválenia reformy súdnej mapy - zdroj financovania v tom prípade POO inak ŠR"/>
    <s v="POO harmonogram"/>
  </r>
  <r>
    <n v="11"/>
    <x v="0"/>
    <s v="OS Rožňava"/>
    <s v="Reforma súdnej mapy -  rekonštrukcie budov Súdov"/>
    <x v="0"/>
    <n v="1087198.4850753185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13"/>
    <x v="0"/>
    <s v="OS Zvolen"/>
    <s v="Reforma súdnej mapy -  rekonštrukcie budov Súdov"/>
    <x v="0"/>
    <n v="1563295.8664174259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14"/>
    <x v="0"/>
    <s v="OS Levice"/>
    <s v="Reforma súdnej mapy -  rekonštrukcie budov Súdov"/>
    <x v="0"/>
    <n v="157607.93680618875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15"/>
    <x v="0"/>
    <s v="OS Žiar nad Hronom"/>
    <s v="Reforma súdnej mapy -  rekonštrukcie budov Súdov"/>
    <x v="0"/>
    <n v="118691.80854234437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16"/>
    <x v="0"/>
    <s v="OS Martin"/>
    <s v="Reforma súdnej mapy -  rekonštrukcie budov Súdov"/>
    <x v="0"/>
    <n v="420000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17"/>
    <x v="0"/>
    <s v="OS Malacky"/>
    <s v="Reforma súdnej mapy -  rekonštrukcie budov Súdov"/>
    <x v="0"/>
    <n v="1186918.0854234435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18"/>
    <x v="0"/>
    <s v="OS Nové Zámky"/>
    <s v="Reforma súdnej mapy -  rekonštrukcie budov Súdov"/>
    <x v="0"/>
    <n v="1653298.3480114951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19"/>
    <x v="0"/>
    <s v="OS Komárno"/>
    <s v="Reforma súdnej mapy -  rekonštrukcie budov Súdov"/>
    <x v="0"/>
    <n v="1543861.6289093143"/>
    <x v="0"/>
    <s v="Áno"/>
    <s v="Implementácia POO"/>
    <s v="Prenájom adekvátnych priestorov, výstavba budovy"/>
    <s v="1. Dôstojné podmienky pre klientov súdov a pracovníkov justície, 2. Zvyšovanie energetickej efektivity budov štátu"/>
    <s v="Realizácia investičnej akcie závisí od schválenia reformy súdnej mapy - zdroj financovania v tom prípade POO inak ŠR"/>
    <s v="POO harmonogram"/>
  </r>
  <r>
    <n v="20"/>
    <x v="0"/>
    <s v="OS Galanta"/>
    <s v="Reforma súdnej mapy -  rekonštrukcie budov Súdov"/>
    <x v="0"/>
    <n v="2032742.5118958831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21"/>
    <x v="0"/>
    <s v="OS Pezinok"/>
    <s v="Reforma súdnej mapy -  rekonštrukcie budov Súdov"/>
    <x v="0"/>
    <n v="2930218.9150290075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22"/>
    <x v="0"/>
    <s v="OS Humenné"/>
    <s v="Reforma súdnej mapy -  rekonštrukcie budov Súdov"/>
    <x v="0"/>
    <n v="3792411.1961191534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žiadavky súdov"/>
  </r>
  <r>
    <n v="23"/>
    <x v="0"/>
    <s v="OS Bardejov"/>
    <s v="Reforma súdnej mapy -  rekonštrukcie budov Súdov"/>
    <x v="0"/>
    <n v="1685516.0871640684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24"/>
    <x v="0"/>
    <s v="OS Rimavská Sobota"/>
    <s v="Reforma súdnej mapy -  rekonštrukcie budov Súdov"/>
    <x v="0"/>
    <n v="2400000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25"/>
    <x v="0"/>
    <s v="OS Lučenec"/>
    <s v="Reforma súdnej mapy -  rekonštrukcie budov Súdov"/>
    <x v="0"/>
    <n v="1220669.0160212193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26"/>
    <x v="0"/>
    <s v="OS B.Bystrica"/>
    <s v="Reforma súdnej mapy -  rekonštrukcie budov Súdov"/>
    <x v="0"/>
    <n v="8506046"/>
    <x v="0"/>
    <s v="Áno"/>
    <s v="Implementácia POO"/>
    <s v="Prenájom adekvátnych priestorov, výstavba budovy"/>
    <s v="1. Dôstojné podmienky pre klientov súdov a pracovníkov justície, 2. Zvyšovanie energetickej efektivity budov štátu"/>
    <s v="odrátané mínus z rekonštrukcie"/>
    <s v="POO harmonogram"/>
  </r>
  <r>
    <n v="27"/>
    <x v="0"/>
    <s v="OS Liptovský Mikuláš"/>
    <s v="Reforma súdnej mapy -  rekonštrukcie budov Súdov"/>
    <x v="0"/>
    <n v="1598662.8636736588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29"/>
    <x v="0"/>
    <s v="OS Nitra"/>
    <s v="Reforma súdnej mapy -  rekonštrukcie budov Súdov"/>
    <x v="0"/>
    <n v="6122779.3176142089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30"/>
    <x v="0"/>
    <s v="OS Trnava"/>
    <s v="Reforma súdnej mapy -  rekonštrukcie budov Súdov"/>
    <x v="0"/>
    <n v="3882413.6777132228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31"/>
    <x v="0"/>
    <s v="OS Poprad"/>
    <s v="Reforma súdnej mapy -  rekonštrukcie budov Súdov"/>
    <x v="0"/>
    <n v="3560754.2562703304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32"/>
    <x v="0"/>
    <s v="OS Žilina"/>
    <s v="Reforma súdnej mapy -  rekonštrukcie budov Súdov"/>
    <x v="0"/>
    <n v="9600000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33"/>
    <x v="0"/>
    <s v="OS Prievidza"/>
    <s v="Reforma súdnej mapy -  rekonštrukcie budov Súdov"/>
    <x v="0"/>
    <n v="2750213.9518408696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34"/>
    <x v="0"/>
    <s v="OS Trenčín"/>
    <s v="Reforma súdnej mapy -  rekonštrukcie budov Súdov"/>
    <x v="0"/>
    <n v="3600000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35"/>
    <x v="0"/>
    <s v="OS Senica"/>
    <s v="Reforma súdnej mapy -  rekonštrukcie budov Súdov"/>
    <x v="0"/>
    <n v="1630797.7276129778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36"/>
    <x v="0"/>
    <s v="ŠTS "/>
    <s v="Reforma súdnej mapy -  rekonštrukcie budov Súdov"/>
    <x v="0"/>
    <n v="1630797.7276129778"/>
    <x v="0"/>
    <s v="Áno"/>
    <s v="Implementácia POO"/>
    <s v="Prenájom adekvátnych priestorov, výstavba budovy"/>
    <s v="1. Dôstojné podmienky pre klientov súdov a pracovníkov justície, 2. Zvyšovanie energetickej efektivity budov štátu"/>
    <m/>
    <s v="POO harmonogram"/>
  </r>
  <r>
    <n v="2"/>
    <x v="0"/>
    <s v="OS BA I "/>
    <s v="rekonštrukcia budovy Lazaretská"/>
    <x v="0"/>
    <n v="30400000"/>
    <x v="1"/>
    <s v="Áno"/>
    <s v="priestory pre OS BA I"/>
    <s v="Prenájom adekvátnych priestorov, výstavba novej budovy "/>
    <s v="1. Dôstojné podmienky pre klientov súdov a pracovníkov justície, 2. Zvyšovanie energetickej efektivity budov štátu"/>
    <m/>
    <s v="požiadavky súdov"/>
  </r>
  <r>
    <n v="37"/>
    <x v="0"/>
    <s v="ŠTS "/>
    <s v="Obnova budovy pracoviska súdu v Banskej Bystrici "/>
    <x v="0"/>
    <n v="5000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39"/>
    <x v="0"/>
    <s v="OS Partizánske"/>
    <s v="rekonštrulcia elektroinštalácie"/>
    <x v="0"/>
    <n v="2150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40"/>
    <x v="0"/>
    <s v="OS Partizánske"/>
    <s v="Zastrešenie vonkajšieho schodišťa"/>
    <x v="0"/>
    <n v="210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41"/>
    <x v="0"/>
    <s v="OS Partizánske"/>
    <s v="stavebné úpravy prízemie - prerobenie WC na kuchynku"/>
    <x v="0"/>
    <n v="200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42"/>
    <x v="0"/>
    <s v="OS Partizánske"/>
    <s v="projekt skutočného vyhotovenia stavby"/>
    <x v="0"/>
    <n v="45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43"/>
    <x v="0"/>
    <s v="OS Partizánske"/>
    <s v="klimatizácia do poj. miestností "/>
    <x v="0"/>
    <n v="25000"/>
    <x v="1"/>
    <s v="Áno"/>
    <s v="obnova SPZ (samostatná klimatizačná jednotka)"/>
    <s v="Nie je iná alternatíva"/>
    <s v="1.Zefektívnenie systému ochrany budovy, 2.Zabezpečenie a obmena technológií nevyhnutných na prevádzku"/>
    <m/>
    <s v="požiadavky súdov"/>
  </r>
  <r>
    <n v="44"/>
    <x v="0"/>
    <s v="OS Kežmarok"/>
    <s v="zateplenie budovy"/>
    <x v="0"/>
    <n v="1800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45"/>
    <x v="0"/>
    <s v="OS Kežmarok"/>
    <s v="rekonštrukcia fasády bez zateplenia"/>
    <x v="0"/>
    <n v="100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47"/>
    <x v="0"/>
    <s v="OS Kežmarok"/>
    <s v="oprava (rekonštrukcia) oplotenia"/>
    <x v="0"/>
    <n v="3000"/>
    <x v="1"/>
    <s v="Áno"/>
    <s v="obnova budovy"/>
    <s v="nie je alternatíva"/>
    <s v="1. Dôstojné podmienky pre klientov súdov a pracovníkov justície"/>
    <m/>
    <s v="požiadavky súdov"/>
  </r>
  <r>
    <n v="48"/>
    <x v="0"/>
    <s v="OS Kežmarok"/>
    <s v="výmena okien"/>
    <x v="0"/>
    <n v="680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49"/>
    <x v="0"/>
    <s v="OS Bánovce n.B."/>
    <s v="zateplenie budovy, fasáda"/>
    <x v="0"/>
    <n v="165000"/>
    <x v="1"/>
    <s v="Áno"/>
    <s v="obnova budovy"/>
    <s v="Prenájom adekvátnych priestorov, výstavba novej budovy"/>
    <s v="1. Dôstojné podmienky pre klientov súdov a pracovníkov justície, 2. Zvyšovanie energetickej efektivity budov štátu"/>
    <m/>
    <s v="požiadavky súdov"/>
  </r>
  <r>
    <n v="50"/>
    <x v="0"/>
    <s v="OS Bánovce n.B."/>
    <s v="rekonštrukcia elektroinštalácie "/>
    <x v="0"/>
    <n v="66000"/>
    <x v="1"/>
    <s v="Áno"/>
    <s v="obnova budovy"/>
    <s v="nie je alternatíva"/>
    <s v="1. Dôstojné podmienky pre klientov súdov a pracovníkov justície."/>
    <m/>
    <s v="požiadavky súdov"/>
  </r>
  <r>
    <n v="51"/>
    <x v="0"/>
    <s v="OS Bánovce n.B."/>
    <s v="rekonštrukcia a spevnenie plochy dvora, vrátane PD"/>
    <x v="0"/>
    <n v="424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52"/>
    <x v="0"/>
    <s v="OS Bánovce n.B."/>
    <s v="rekonštrukcia sociálnych zariadení v suteréne"/>
    <x v="0"/>
    <n v="189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53"/>
    <x v="0"/>
    <s v="OS Bánovce n.B."/>
    <s v="hydraulické vyregulovanie vykurovacej sústavy"/>
    <x v="0"/>
    <n v="125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54"/>
    <x v="0"/>
    <s v="OS Bánovce n.B."/>
    <s v="PD zateplenia budovy"/>
    <x v="0"/>
    <n v="73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55"/>
    <x v="0"/>
    <s v="OS Bánovce n.B."/>
    <s v="podlahy na 1. poschodí"/>
    <x v="0"/>
    <n v="6000"/>
    <x v="1"/>
    <s v="Áno"/>
    <s v="obnova budovy"/>
    <s v="nie je alternatíva"/>
    <s v="1. Dôstojné podmienky pre klientov súdov a pracovníkov justície"/>
    <m/>
    <s v="požiadavky súdov"/>
  </r>
  <r>
    <n v="56"/>
    <x v="0"/>
    <s v="OS Bánovce n.B."/>
    <s v="PD na rekonštrukciu elektroinštalácie"/>
    <x v="0"/>
    <n v="3600"/>
    <x v="1"/>
    <s v="Áno"/>
    <s v="obnova budovy"/>
    <s v="nie je alternatíva"/>
    <s v="1. Dôstojné podmienky pre klientov súdov a pracovníkov justície."/>
    <m/>
    <s v="požiadavky súdov"/>
  </r>
  <r>
    <n v="57"/>
    <x v="0"/>
    <s v="OS Topoľčany"/>
    <s v="centrálna klimatizácia"/>
    <x v="0"/>
    <n v="165000"/>
    <x v="1"/>
    <s v="Áno"/>
    <s v="obnova budovy (klimatizácia je súčasťou centrálneho systému a teda budovy)"/>
    <s v="nie je alternatíva"/>
    <s v="1. Dôstojné podmienky pre klientov súdov a pracovníkov justície"/>
    <m/>
    <s v="požiadavky súdov"/>
  </r>
  <r>
    <n v="58"/>
    <x v="0"/>
    <s v="OS Nové M.n.V"/>
    <s v="klimatizačný systém do budovy súdu "/>
    <x v="0"/>
    <n v="139000"/>
    <x v="1"/>
    <s v="Áno"/>
    <s v="obnova budovy"/>
    <s v="nie je alternatíva"/>
    <s v="1. Dôstojné podmienky pre klientov súdov a pracovníkov justície."/>
    <m/>
    <s v="požiadavky súdov"/>
  </r>
  <r>
    <n v="59"/>
    <x v="0"/>
    <s v="OS Nové M.n.V"/>
    <s v="stavebné úpravy eskortnej miestnosti"/>
    <x v="0"/>
    <n v="26400"/>
    <x v="1"/>
    <s v="Áno"/>
    <s v="obnova budovy"/>
    <s v="nie je alternatíva"/>
    <s v="1. Dôstojné podmienky pre klientov súdov a pracovníkov justície."/>
    <m/>
    <s v="požiadavky súdov"/>
  </r>
  <r>
    <n v="60"/>
    <x v="0"/>
    <s v="OS Nové M.n.V"/>
    <s v="Vybudovanie trestnej pojednávacej miestnosti zo zasadacej miestn."/>
    <x v="0"/>
    <n v="18000"/>
    <x v="1"/>
    <s v="Áno"/>
    <s v="obnova budovy"/>
    <s v="nie je alternatíva"/>
    <s v="1. Dôstojné podmienky pre klientov súdov a pracovníkov justície."/>
    <m/>
    <s v="požiadavky súdov"/>
  </r>
  <r>
    <n v="61"/>
    <x v="0"/>
    <s v="OS Nové M.n.V"/>
    <s v="PD pre klimatizačný systém"/>
    <x v="0"/>
    <n v="4500"/>
    <x v="1"/>
    <s v="Áno"/>
    <s v="obnova budovy"/>
    <s v="nie je alternatíva"/>
    <s v="1. Dôstojné podmienky pre klientov súdov a pracovníkov justície."/>
    <m/>
    <s v="požiadavky súdov"/>
  </r>
  <r>
    <n v="62"/>
    <x v="0"/>
    <s v="OS Nové M.n.V"/>
    <s v="PD pre klimatizačný systém do budovy súdu "/>
    <x v="0"/>
    <n v="4300"/>
    <x v="1"/>
    <s v="Áno"/>
    <s v="obnova budovy"/>
    <s v="nie je alternatíva"/>
    <s v="1. Dôstojné podmienky pre klientov súdov a pracovníkov justície."/>
    <m/>
    <s v="požiadavky súdov"/>
  </r>
  <r>
    <n v="63"/>
    <x v="0"/>
    <s v="OS Ružomberok"/>
    <s v="Rekonštrukcia podkrovia budovy súdu"/>
    <x v="0"/>
    <n v="900000"/>
    <x v="1"/>
    <s v="Áno"/>
    <s v="Implementácia POO"/>
    <s v="Nie je iná alternatíva"/>
    <s v="1. Dôstojné podmienky pre klientov súdov a pracovníkov justície, 2. Zvyšovanie energetickej efektivity budov štátu"/>
    <s v="Realizácia investičnej akcie závisí od schválenia reformy súdnej mapy - zdroj financovania v tom prípade POO inak ŠR"/>
    <s v="požiadavky súdov"/>
  </r>
  <r>
    <n v="64"/>
    <x v="0"/>
    <s v="OS Ružomberok"/>
    <s v="Klimatizácia a VZT budovy"/>
    <x v="0"/>
    <n v="150000"/>
    <x v="1"/>
    <s v="Áno"/>
    <s v="Implementácia POO"/>
    <s v="Nie je iná alternatíva"/>
    <s v="1. Dôstojné podmienky pre klientov súdov a pracovníkov justície, 2. Zvyšovanie energetickej efektivity budov štátu"/>
    <s v="Realizácia investičnej akcie závisí od schválenia reformy súdnej mapy - zdroj financovania v tom prípade POO inak ŠR"/>
    <s v="požiadavky súdov"/>
  </r>
  <r>
    <n v="65"/>
    <x v="0"/>
    <s v="OS Ružomberok"/>
    <s v="Vybudovanie výťahu"/>
    <x v="0"/>
    <n v="80000"/>
    <x v="1"/>
    <s v="Áno"/>
    <s v="Implementácia POO"/>
    <s v="Nie je iná alternatíva"/>
    <s v="1. Dôstojné podmienky pre klientov súdov a pracovníkov justície, 2. Zvyšovanie energetickej efektivity budov štátu"/>
    <s v="Realizácia investičnej akcie závisí od schválenia reformy súdnej mapy - zdroj financovania v tom prípade POO inak ŠR"/>
    <s v="požiadavky súdov"/>
  </r>
  <r>
    <n v="66"/>
    <x v="0"/>
    <s v="OS Ružomberok"/>
    <s v="Obnova fasády budovy"/>
    <x v="0"/>
    <n v="30000"/>
    <x v="1"/>
    <s v="Áno"/>
    <s v="Implementácia POO"/>
    <s v="Nie je iná alternatíva"/>
    <s v="1. Dôstojné podmienky pre klientov súdov a pracovníkov justície, 2. Zvyšovanie energetickej efektivity budov štátu"/>
    <s v="Realizácia investičnej akcie závisí od schválenia reformy súdnej mapy - zdroj financovania v tom prípade POO inak ŠR"/>
    <s v="požiadavky súdov"/>
  </r>
  <r>
    <n v="67"/>
    <x v="0"/>
    <s v="OS Ružomberok"/>
    <s v="rekonštrukcia sociálnych zariadení"/>
    <x v="0"/>
    <n v="20000"/>
    <x v="1"/>
    <s v="Áno"/>
    <s v="Implementácia POO"/>
    <s v="nie je alternatíva"/>
    <s v="1. Dôstojné podmienky pre klientov súdov a pracovníkov justície"/>
    <s v="Realizácia investičnej akcie závisí od schválenia reformy súdnej mapy - zdroj financovania v tom prípade POO inak ŠR"/>
    <s v="požiadavky súdov"/>
  </r>
  <r>
    <n v="68"/>
    <x v="0"/>
    <s v="OS Ružomberok"/>
    <s v="Maľovanie vnútorných priestorov súdu"/>
    <x v="0"/>
    <n v="20000"/>
    <x v="1"/>
    <s v="Áno"/>
    <s v="Implementácia POO"/>
    <s v="Nie je iná alternatíva"/>
    <s v="1. Dôstojné podmienky pre klientov súdov a pracovníkov justície"/>
    <s v="Realizácia investičnej akcie závisí od schválenia reformy súdnej mapy - zdroj financovania v tom prípade POO inak ŠR"/>
    <s v="požiadavky súdov"/>
  </r>
  <r>
    <n v="69"/>
    <x v="0"/>
    <s v="OS Ružomberok"/>
    <s v="oprava vstupu pre vozidlá (2/3 podiel)"/>
    <x v="0"/>
    <n v="6000"/>
    <x v="1"/>
    <s v="Áno"/>
    <s v="Implementácia POO"/>
    <s v="nie je alternatíva"/>
    <s v="1. Dôstojné podmienky pre klientov súdov a pracovníkov justície"/>
    <s v="Realizácia investičnej akcie závisí od schválenia reformy súdnej mapy - zdroj financovania v tom prípade POO inak ŠR"/>
    <s v="požiadavky súdov"/>
  </r>
  <r>
    <n v="70"/>
    <x v="0"/>
    <s v="OS Ružomberok"/>
    <s v="Kamerový systém - 2x DVR recorder"/>
    <x v="0"/>
    <n v="5000"/>
    <x v="1"/>
    <s v="Áno"/>
    <s v="Implementácia POO"/>
    <s v="Nie je iná alternatíva"/>
    <s v="1. Dôstojné podmienky pre klientov súdov a pracovníkov justície"/>
    <s v="Realizácia investičnej akcie závisí od schválenia reformy súdnej mapy - zdroj financovania v tom prípade POO inak ŠR"/>
    <s v="požiadavky súdov"/>
  </r>
  <r>
    <n v="71"/>
    <x v="0"/>
    <s v="OS Námestovo"/>
    <s v="kúpa časti budovy od Slov. pošty"/>
    <x v="0"/>
    <n v="600000"/>
    <x v="1"/>
    <s v="Áno"/>
    <s v="Implementácia POO"/>
    <s v="Prenájom adekvátnych priestorov, rekonštrukcia súčastných priestorov"/>
    <s v="1. Dôstojné podmienky pre klientov súdov a pracovníkov justície, 2. Zvyšovanie energetickej efektivity budov štátu"/>
    <s v="Realizácia investičnej akcie závisí od schválenia reformy súdnej mapy - zdroj financovania v tom prípade POO inak ŠR"/>
    <s v="požiadavky súdov"/>
  </r>
  <r>
    <n v="72"/>
    <x v="0"/>
    <s v="OS Námestovo"/>
    <s v="úprava okolia vstupu"/>
    <x v="0"/>
    <n v="10000"/>
    <x v="1"/>
    <s v="Áno"/>
    <s v="Implementácia POO"/>
    <s v="nie je alternatíva"/>
    <s v="1. Dôstojné podmienky pre klientov súdov a pracovníkov justície"/>
    <s v="Realizácia investičnej akcie závisí od schválenia reformy súdnej mapy - zdroj financovania v tom prípade POO inak ŠR"/>
    <s v="požiadavky súdov"/>
  </r>
  <r>
    <n v="73"/>
    <x v="0"/>
    <s v="OS Námestovo"/>
    <s v="prekrytie balkóna"/>
    <x v="0"/>
    <n v="5000"/>
    <x v="1"/>
    <s v="Áno"/>
    <s v="Implementácia POO"/>
    <s v="nie je alternatíva"/>
    <s v="1. Dôstojné podmienky pre klientov súdov a pracovníkov justície, 2. Zvyšovanie energetickej efektivity budov štátu"/>
    <s v="Realizácia investičnej akcie závisí od schválenia reformy súdnej mapy - zdroj financovania v tom prípade POO inak ŠR"/>
    <s v="požiadavky súdov"/>
  </r>
  <r>
    <n v="74"/>
    <x v="0"/>
    <s v="OS Čadca"/>
    <s v="výmena radiátorov"/>
    <x v="0"/>
    <n v="700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75"/>
    <x v="0"/>
    <s v="OS Čadca"/>
    <s v="rekonštrukcia sociálnych zariadení"/>
    <x v="0"/>
    <n v="500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76"/>
    <x v="0"/>
    <s v="OS P. Bystrica"/>
    <s v="posuvné regále 1. NP"/>
    <x v="0"/>
    <n v="56000"/>
    <x v="1"/>
    <s v="Áno"/>
    <s v="obnova budovy"/>
    <s v="nie je alternatíva"/>
    <s v="1. Dôstojné podmienky pre klientov súdov a pracovníkov justície"/>
    <m/>
    <s v="požiadavky súdov"/>
  </r>
  <r>
    <n v="77"/>
    <x v="0"/>
    <s v="OS P. Bystrica"/>
    <s v="kovový prístrešok nad vchod pre eskortu"/>
    <x v="0"/>
    <n v="3000"/>
    <x v="1"/>
    <s v="Áno"/>
    <s v="obnova budovy"/>
    <s v="nie je alternatíva"/>
    <s v="1. Dôstojné podmienky pre klientov súdov a pracovníkov justície"/>
    <m/>
    <s v="požiadavky súdov"/>
  </r>
  <r>
    <n v="78"/>
    <x v="0"/>
    <s v="OS Dolný Kubín"/>
    <s v="oprava oplotenia, parkovacie miesta"/>
    <x v="0"/>
    <n v="25000"/>
    <x v="1"/>
    <s v="Áno"/>
    <s v="obnova budovy"/>
    <s v="nie je alternatíva"/>
    <s v="1. Dôstojné podmienky pre klientov súdov a pracovníkov justície"/>
    <m/>
    <s v="požiadavky súdov"/>
  </r>
  <r>
    <n v="79"/>
    <x v="0"/>
    <s v="OS Dolný Kubín"/>
    <s v="úprava archívnych priestorov"/>
    <x v="0"/>
    <n v="20000"/>
    <x v="1"/>
    <s v="Áno"/>
    <s v="obnova budovy"/>
    <s v="nie je alternatíva"/>
    <s v="1. Dôstojné podmienky pre klientov súdov a pracovníkov justície"/>
    <m/>
    <s v="požiadavky súdov"/>
  </r>
  <r>
    <n v="80"/>
    <x v="0"/>
    <s v="OS Dolný Kubín"/>
    <s v="Vytvorenie parkovacej plochy"/>
    <x v="0"/>
    <n v="7000"/>
    <x v="1"/>
    <s v="Áno"/>
    <s v="obnova budovy"/>
    <s v="Nie je iná alternatíva"/>
    <s v="1. Dôstojné podmienky pre klientov súdu a pracovníkov justície"/>
    <m/>
    <s v="požiadavky súdov"/>
  </r>
  <r>
    <n v="81"/>
    <x v="0"/>
    <s v="OS Vranov n. T."/>
    <s v="reštaurátorské práce na kamennom portáli"/>
    <x v="0"/>
    <n v="7000"/>
    <x v="1"/>
    <s v="Áno"/>
    <s v="obnova budovy"/>
    <s v="nie je alternatíva"/>
    <s v="1. Dôstojné podmienky pre klientov súdov a pracovníkov justície"/>
    <m/>
    <s v="požiadavky súdov"/>
  </r>
  <r>
    <n v="82"/>
    <x v="0"/>
    <s v="OS Svidník"/>
    <s v="pozemok Domaša"/>
    <x v="0"/>
    <n v="3000"/>
    <x v="1"/>
    <s v="Áno"/>
    <s v="obnova budovy"/>
    <s v="nie je alternatíva"/>
    <s v="1. Dôstojné podmienky pre klientov súdov a pracovníkov justície, 2. Zvyšovanie energetickej efektivity budov štátu"/>
    <m/>
    <s v="požiadavky súdov"/>
  </r>
  <r>
    <n v="84"/>
    <x v="0"/>
    <s v="Úrad"/>
    <s v="podporné nástroje reformy súdnej mapy-Obchodný register"/>
    <x v="1"/>
    <n v="5624903"/>
    <x v="0"/>
    <s v="Áno"/>
    <s v="Implementácia POO"/>
    <s v="Podporný nástroj reformy súdnej mapy.Nie je alternatíva-ponechanie súčastného stavu"/>
    <s v="1.Zabezpečenie budovania a rozvoja strategických IS justície"/>
    <s v="SW"/>
    <s v="POO harmonogram"/>
  </r>
  <r>
    <n v="85"/>
    <x v="0"/>
    <s v="Úrad"/>
    <s v="podporné nástroje reformy súdnej mapy- Centralizovaný systém súdneho riadenia"/>
    <x v="1"/>
    <n v="5674486"/>
    <x v="0"/>
    <s v="Áno"/>
    <s v="Implementácia POO"/>
    <s v="Podporný nástroj reformy súdnej mapy.Nie je alternatíva-ponechanie súčastného stavu"/>
    <s v="1.Zabezpečenie budovania a rozvoja strategických IS justície"/>
    <s v="SW"/>
    <s v="POO harmonogram"/>
  </r>
  <r>
    <n v="86"/>
    <x v="0"/>
    <s v="Úrad"/>
    <s v="Digitalizácia procesov insolvenčných konaní"/>
    <x v="1"/>
    <n v="7187499.3599999994"/>
    <x v="0"/>
    <s v="Áno"/>
    <s v="Implementácia POO"/>
    <s v="Komponent 14 POO-Digitalizácia insolvenčného konania,investície do nového IS. Nie je alternatíva-ponechanie súčastného stavu"/>
    <s v="1.Zabezpečenie budovania a rozvoja strategických IS justície"/>
    <s v="SW"/>
    <s v="POO harmonogram"/>
  </r>
  <r>
    <n v="87"/>
    <x v="0"/>
    <s v="Úrad"/>
    <s v="Obnova HW - personálne vybavenie"/>
    <x v="1"/>
    <n v="10913885.372"/>
    <x v="0"/>
    <s v="Áno"/>
    <s v="obnova HW"/>
    <s v="nie je iná alternatíva, obnova HW je nevyhnutná, v súlade s reformou súdnictva"/>
    <s v="Investície do materiálno-technického vybavenia v oblasti Informatiky"/>
    <s v="HW"/>
    <s v="SIRP"/>
  </r>
  <r>
    <n v="88"/>
    <x v="0"/>
    <s v="Úrad"/>
    <s v="Digitalizačný HW a SW"/>
    <x v="1"/>
    <n v="7567210.8000000007"/>
    <x v="0"/>
    <s v="Áno"/>
    <s v="obnova HW"/>
    <s v="nie je iná alternatíva, obnova HW je nevyhnutná, v súlade s reformou súdnictva"/>
    <s v="Investície do materiálno-technického vybavenia v oblasti Informatiky"/>
    <s v="HW"/>
    <s v="SIRP"/>
  </r>
  <r>
    <n v="89"/>
    <x v="0"/>
    <s v="Úrad"/>
    <s v="HW - sieťové komponenty LAN/WAN"/>
    <x v="1"/>
    <n v="5257731.5765269464"/>
    <x v="0"/>
    <s v="Áno"/>
    <s v="obnova HW"/>
    <s v="nie je iná alternatíva, obnova HW je nevyhnutná, v súlade s reformou súdnictva"/>
    <s v="Investície do materiálno-technického vybavenia v oblasti Informatiky"/>
    <s v="HW"/>
    <s v="SIRP"/>
  </r>
  <r>
    <n v="90"/>
    <x v="0"/>
    <s v="Úrad"/>
    <s v="HyperV Cluster"/>
    <x v="1"/>
    <n v="2724630.5279999999"/>
    <x v="0"/>
    <s v="Áno"/>
    <s v="obnova HW"/>
    <s v="nie je iná alternatíva, obnova HW je nevyhnutná, v súlade s reformou súdnictva"/>
    <s v="Investície do materiálno-technického vybavenia v oblasti Informatiky"/>
    <s v="HW"/>
    <s v="SIRP"/>
  </r>
  <r>
    <n v="91"/>
    <x v="0"/>
    <s v="Úrad"/>
    <s v="IS ORSR -  transpozícia smernice Európskeho parlamentu a Rady (EÚ) 2019/1151"/>
    <x v="1"/>
    <n v="2000000"/>
    <x v="1"/>
    <s v="Áno"/>
    <s v="obnova SW"/>
    <s v="nie je iná alternatíva, obnova SW je nevyhnutná"/>
    <s v="1. Zabezpečenie budovania a rozvoja strategických IS justície"/>
    <s v="SW"/>
    <s v="p.Horniakova"/>
  </r>
  <r>
    <n v="92"/>
    <x v="0"/>
    <s v="Úrad"/>
    <s v="Obnova HW - DC BA"/>
    <x v="1"/>
    <n v="1896339.5502857142"/>
    <x v="0"/>
    <s v="Áno"/>
    <s v="obnova HW"/>
    <s v="nie je iná alternatíva, obnova HW je nevyhnutná, v súlade s reformou súdnictva"/>
    <s v="Investície do materiálno-technického vybavenia v oblasti Informatiky"/>
    <s v="HW"/>
    <s v="SIRP"/>
  </r>
  <r>
    <n v="93"/>
    <x v="0"/>
    <s v="Úrad"/>
    <s v="Video - obmena HW"/>
    <x v="1"/>
    <n v="1266000"/>
    <x v="0"/>
    <s v="Áno"/>
    <s v="obnova HW"/>
    <s v="nie je iná alternatíva, obnova HW je nevyhnutná, v súlade s reformou súdnictva"/>
    <s v="Investície do materiálno-technického vybavenia v oblasti Informatiky"/>
    <s v="HW"/>
    <s v="SIRP"/>
  </r>
  <r>
    <n v="94"/>
    <x v="0"/>
    <s v="Úrad"/>
    <s v="Upgrade na verziu 2.0"/>
    <x v="1"/>
    <n v="1188000"/>
    <x v="1"/>
    <s v="Áno"/>
    <s v="obnova SW"/>
    <s v="nie je iná alternatíva, obnova SW je nevyhnutná"/>
    <s v="Zabezpečenie budovania a rozvoja strategických IS justície"/>
    <s v="SW"/>
    <s v="p.Horniakova"/>
  </r>
  <r>
    <n v="95"/>
    <x v="0"/>
    <s v="Úrad"/>
    <s v=" Podporné nástroje reformy súdnej mapy - Podporná analytická platforma"/>
    <x v="1"/>
    <n v="240000"/>
    <x v="0"/>
    <s v="Áno"/>
    <s v="Implementácia POO"/>
    <s v="Podporný nástroj reformy súdnej mapy.Nie je alternatíva-ponechanie súčastného stavu"/>
    <s v="Zabezpečenie budovania a rozvoja strategických IS justície"/>
    <m/>
    <s v="POO harmonogram"/>
  </r>
  <r>
    <n v="96"/>
    <x v="0"/>
    <s v="Úrad"/>
    <s v="Zakúpenie SW na automatický prepis diktátu "/>
    <x v="1"/>
    <n v="990000"/>
    <x v="1"/>
    <s v="Áno"/>
    <s v="obnova SW"/>
    <s v="nie je iná alternatíva, obnova SW je nevyhnutná"/>
    <s v="1. Zabezpečenie budovania a rozvoja strategických IS justície"/>
    <s v="SW"/>
    <s v="p.Horniakova"/>
  </r>
  <r>
    <n v="97"/>
    <x v="0"/>
    <s v="Úrad"/>
    <s v="Rezortná wifi"/>
    <x v="1"/>
    <n v="932155.65599999996"/>
    <x v="0"/>
    <s v="Áno"/>
    <s v="obnova HW"/>
    <s v="nie je iná alternatíva, obnova HW je nevyhnutná, v súlade s reformou súdnictva"/>
    <s v="Investície do materiálno-technického vybavenia v oblasti Informatiky"/>
    <s v="HW"/>
    <s v="SIRP"/>
  </r>
  <r>
    <n v="98"/>
    <x v="0"/>
    <s v="Úrad"/>
    <s v="Optimalizácia prevádzky, centralizácia správy"/>
    <x v="1"/>
    <n v="800000"/>
    <x v="1"/>
    <s v="Áno"/>
    <s v="obnova SW"/>
    <s v="nie je iná alternatíva, obnova SW je nevyhnutná"/>
    <s v="3. Investície do  vybavenia za oblasť softvéru (napr.licencie)"/>
    <s v="SW"/>
    <s v="p.Horniakova"/>
  </r>
  <r>
    <n v="99"/>
    <x v="0"/>
    <s v="Úrad"/>
    <s v="Obnova HW - DC KE"/>
    <x v="1"/>
    <n v="697500"/>
    <x v="0"/>
    <s v="Áno"/>
    <s v="obnova HW"/>
    <s v="nie je iná alternatíva, obnova HW je nevyhnutná, v súlade s reformou súdnictva"/>
    <s v="Investície do materiálno-technického vybavenia v oblasti Informatiky"/>
    <s v="HW"/>
    <s v="SIRP"/>
  </r>
  <r>
    <n v="100"/>
    <x v="0"/>
    <s v="Úrad"/>
    <s v="Náhrada nepodporovaných operačných systémov"/>
    <x v="1"/>
    <n v="600000"/>
    <x v="1"/>
    <s v="Áno"/>
    <s v="obnova SW"/>
    <s v="nie je iná alternatíva, obnova SW je nevyhnutná"/>
    <s v="3. Investície do  vybavenia za oblasť softvéru (napr.licencie)"/>
    <s v="SW"/>
    <s v="p.Horniakova"/>
  </r>
  <r>
    <n v="101"/>
    <x v="0"/>
    <s v="Úrad"/>
    <s v="Zefektívnenie vybraných procesov IS Justičná pokladnica "/>
    <x v="1"/>
    <n v="526569"/>
    <x v="1"/>
    <s v="Áno"/>
    <s v="obnova SW"/>
    <s v="nie je iná alternatíva, obnova SW je nevyhnutná"/>
    <s v="3. Investície do  vybavenia za oblasť softvéru (napr.licencie)"/>
    <s v="SW"/>
    <s v="p.Horniakova"/>
  </r>
  <r>
    <n v="102"/>
    <x v="0"/>
    <s v="Úrad"/>
    <s v="Terminalove sluzby"/>
    <x v="1"/>
    <n v="399600"/>
    <x v="0"/>
    <s v="Áno"/>
    <s v="obnova HW"/>
    <s v="nie je iná alternatíva, obnova HW je nevyhnutná, v súlade s reformou súdnictva"/>
    <s v="Investície do materiálno-technického vybavenia v oblasti Informatiky"/>
    <s v="HW"/>
    <s v="SIRP"/>
  </r>
  <r>
    <n v="103"/>
    <x v="0"/>
    <s v="Úrad"/>
    <s v="Obnova serverov na súdoch"/>
    <x v="1"/>
    <n v="392624"/>
    <x v="1"/>
    <s v="Áno"/>
    <s v="obnova SW"/>
    <s v="nie je iná alternatíva, obnova SW je nevyhnutná"/>
    <s v="1. Zabezpečenie budovania a rozvoja strategických IS justície"/>
    <s v="SW"/>
    <s v="p.Horniakova"/>
  </r>
  <r>
    <n v="104"/>
    <x v="0"/>
    <s v="Úrad"/>
    <s v="Videokonferenčné riešenie"/>
    <x v="1"/>
    <n v="384886.43999999994"/>
    <x v="0"/>
    <s v="Áno"/>
    <s v="obnova HW"/>
    <s v="nie je iná alternatíva, obnova HW je nevyhnutná, v súlade s reformou súdnictva"/>
    <s v="Investície do materiálno-technického vybavenia v oblasti Informatiky"/>
    <s v="HW"/>
    <s v="SIRP"/>
  </r>
  <r>
    <n v="105"/>
    <x v="0"/>
    <s v="Úrad"/>
    <s v="Rozšírenie monitoringu mimo prostredie súdnej probácie a mediácie"/>
    <x v="1"/>
    <n v="350400"/>
    <x v="1"/>
    <s v="Áno"/>
    <s v="obnova SW"/>
    <s v="nie je iná alternatíva, obnova SW je nevyhnutná"/>
    <s v="1. Zabezpečenie budovania a rozvoja strategických IS justície"/>
    <s v="SW"/>
    <s v="p.Horniakova"/>
  </r>
  <r>
    <n v="106"/>
    <x v="0"/>
    <s v="Úrad"/>
    <s v="Rozšírenie existujúceho centrálneho vyhodnocovacieho nástroja na podporu informačnej bezpečnosti o nový modul IBM® QRadar® Incident Forensics"/>
    <x v="1"/>
    <n v="290000"/>
    <x v="1"/>
    <s v="Áno"/>
    <s v="obnova SW"/>
    <s v="nie je iná alternatíva, obnova SW je nevyhnutná"/>
    <s v="3. Investície do  vybavenia za oblasť softvéru (napr.licencie)"/>
    <s v="SW"/>
    <s v="p.Horniakova"/>
  </r>
  <r>
    <n v="107"/>
    <x v="0"/>
    <s v="Úrad"/>
    <s v="Zapracovanie dopadov zmeny súdnej mapy"/>
    <x v="1"/>
    <n v="280320"/>
    <x v="1"/>
    <s v="Áno"/>
    <s v="obnova SW"/>
    <s v="nie je iná alternatíva, obnova SW je nevyhnutná"/>
    <s v="1. Zabezpečenie budovania a rozvoja strategických IS justície"/>
    <s v="SW"/>
    <s v="p.Horniakova"/>
  </r>
  <r>
    <n v="108"/>
    <x v="0"/>
    <s v="Úrad"/>
    <s v="Integrácia na Register fyzických osôb"/>
    <x v="1"/>
    <n v="280000"/>
    <x v="1"/>
    <s v="Áno"/>
    <s v="obnova SW"/>
    <s v="nie je iná alternatíva, obnova SW je nevyhnutná"/>
    <s v="3. Investície do  vybavenia za oblasť softvéru (napr.licencie)"/>
    <s v="SW"/>
    <s v="p.Horniakova"/>
  </r>
  <r>
    <n v="109"/>
    <x v="0"/>
    <s v="Úrad"/>
    <s v="Zmena aplikačného SW za aplikáciu Nová justičná pokladnica"/>
    <x v="1"/>
    <n v="268000"/>
    <x v="1"/>
    <s v="Áno"/>
    <s v="obnova SW"/>
    <s v="nie je iná alternatíva, obnova SW je nevyhnutná"/>
    <s v="3. Investície do  vybavenia za oblasť softvéru (napr.licencie)"/>
    <s v="SW"/>
    <s v="p.Horniakova"/>
  </r>
  <r>
    <n v="110"/>
    <x v="0"/>
    <s v="Úrad"/>
    <s v="Integrácia na IS Sociálnej poisťovne"/>
    <x v="1"/>
    <n v="259000"/>
    <x v="1"/>
    <s v="Áno"/>
    <s v="obnova SW"/>
    <s v="nie je iná alternatíva, obnova SW je nevyhnutná"/>
    <s v="3. Investície do  vybavenia za oblasť softvéru (napr.licencie)"/>
    <s v="SW"/>
    <s v="p.Horniakova"/>
  </r>
  <r>
    <n v="111"/>
    <x v="0"/>
    <s v="Úrad"/>
    <s v="Zapracovanie dopadov súdnej mapy "/>
    <x v="1"/>
    <n v="250000"/>
    <x v="1"/>
    <s v="Áno"/>
    <s v="obnova SW"/>
    <s v="nie je iná alternatíva, obnova SW je nevyhnutná"/>
    <s v="1. Zabezpečenie budovania a rozvoja strategických IS justície"/>
    <s v="SW"/>
    <s v="p.Horniakova"/>
  </r>
  <r>
    <n v="112"/>
    <x v="0"/>
    <s v="Úrad"/>
    <s v="Zmena aplikačného SW za integračnú platformu SAP PI MF SR"/>
    <x v="1"/>
    <n v="241200"/>
    <x v="1"/>
    <s v="Áno"/>
    <s v="obnova SW"/>
    <s v="nie je iná alternatíva, obnova SW je nevyhnutná"/>
    <s v="3. Investície do  vybavenia za oblasť softvéru (napr.licencie)"/>
    <s v="SW"/>
    <s v="p.Horniakova"/>
  </r>
  <r>
    <n v="113"/>
    <x v="0"/>
    <s v="Úrad"/>
    <s v="Rozšírenie existujúceho centrálneho vyhodnocovacieho nástroja na podporu informačnej bezpečnosti o nový modul IBM Resilent"/>
    <x v="1"/>
    <n v="240000"/>
    <x v="1"/>
    <s v="Áno"/>
    <s v="obnova SW"/>
    <s v="nie je iná alternatíva, obnova SW je nevyhnutná"/>
    <s v="3. Investície do  vybavenia za oblasť softvéru (napr.licencie)"/>
    <s v="SW"/>
    <s v="p.Horniakova"/>
  </r>
  <r>
    <n v="114"/>
    <x v="0"/>
    <s v="Úrad"/>
    <s v="Sprístupnenie služieb IS PMS pre používateľov PZ"/>
    <x v="1"/>
    <n v="219000"/>
    <x v="1"/>
    <s v="Áno"/>
    <s v="obnova SW"/>
    <s v="nie je iná alternatíva, obnova SW je nevyhnutná"/>
    <s v="1. Zabezpečenie budovania a rozvoja strategických IS justície"/>
    <s v="SW"/>
    <s v="p.Horniakova"/>
  </r>
  <r>
    <n v="115"/>
    <x v="0"/>
    <s v="Úrad"/>
    <s v="Rozvoj modulu BRIS – prechod na verziu 3.0"/>
    <x v="1"/>
    <n v="200000"/>
    <x v="1"/>
    <s v="Áno"/>
    <s v="obnova SW"/>
    <s v="nie je iná alternatíva, obnova SW je nevyhnutná"/>
    <s v="1. Zabezpečenie budovania a rozvoja strategických IS justície"/>
    <s v="SW"/>
    <s v="p.Horniakova"/>
  </r>
  <r>
    <n v="116"/>
    <x v="0"/>
    <s v="Úrad"/>
    <s v="IS súdny manažment"/>
    <x v="1"/>
    <n v="198000"/>
    <x v="1"/>
    <s v="Áno"/>
    <s v="obnova SW"/>
    <s v="nie je iná alternatíva, obnova SW je nevyhnutná"/>
    <s v="1. Zabezpečenie budovania a rozvoja strategických IS justície"/>
    <s v="SW"/>
    <s v="p.Horniakova"/>
  </r>
  <r>
    <n v="117"/>
    <x v="0"/>
    <s v="Úrad"/>
    <s v="Upgrade kapacity riešenia IBM QRadar SIEM – pripojenie súdov"/>
    <x v="1"/>
    <n v="195000"/>
    <x v="1"/>
    <s v="Áno"/>
    <s v="obnova SW"/>
    <s v="nie je iná alternatíva, obnova SW je nevyhnutná"/>
    <s v="3. Investície do  vybavenia za oblasť softvéru (napr.licencie)"/>
    <s v="SW"/>
    <s v="p.Horniakova"/>
  </r>
  <r>
    <n v="118"/>
    <x v="0"/>
    <s v="Úrad"/>
    <s v="Nastavenie Use case pravidiel pre SIEM"/>
    <x v="1"/>
    <n v="188000"/>
    <x v="1"/>
    <s v="Áno"/>
    <s v="obnova SW"/>
    <s v="nie je iná alternatíva, obnova SW je nevyhnutná"/>
    <s v="3. Investície do  vybavenia za oblasť softvéru (napr.licencie)"/>
    <s v="SW"/>
    <s v="p.Horniakova"/>
  </r>
  <r>
    <n v="119"/>
    <x v="0"/>
    <s v="Úrad"/>
    <s v="ISRÚ - Informačný systém registra úpadcov"/>
    <x v="1"/>
    <n v="180000"/>
    <x v="1"/>
    <s v="Áno"/>
    <s v="obnova SW"/>
    <s v="nie je iná alternatíva, obnova SW je nevyhnutná"/>
    <s v="1. Zabezpečenie budovania a rozvoja strategických IS justície"/>
    <s v="SW"/>
    <s v="p.Horniakova"/>
  </r>
  <r>
    <n v="120"/>
    <x v="0"/>
    <s v="Úrad"/>
    <s v="Modernizácie elektronických formulárov"/>
    <x v="1"/>
    <n v="180000"/>
    <x v="1"/>
    <s v="Áno"/>
    <s v="obnova SW"/>
    <s v="nie je iná alternatíva, obnova SW je nevyhnutná"/>
    <s v="1. Zabezpečenie budovania a rozvoja strategických IS justície"/>
    <s v="SW"/>
    <s v="p.Horniakova"/>
  </r>
  <r>
    <n v="121"/>
    <x v="0"/>
    <s v="Úrad"/>
    <s v="Integrácia EIS na Centrálny register pohľadávok štátu (CRPŠ) "/>
    <x v="1"/>
    <n v="154000"/>
    <x v="1"/>
    <s v="Áno"/>
    <s v="obnova SW"/>
    <s v="nie je iná alternatíva, obnova SW je nevyhnutná"/>
    <s v="3. Investície do  vybavenia za oblasť softvéru (napr.licencie)"/>
    <s v="SW"/>
    <s v="p.Horniakova"/>
  </r>
  <r>
    <n v="122"/>
    <x v="0"/>
    <s v="Úrad"/>
    <s v="Obstaranie novej registratúry MSSR"/>
    <x v="1"/>
    <n v="150000"/>
    <x v="1"/>
    <s v="Áno"/>
    <s v="obnova SW"/>
    <s v="nie je iná alternatíva, obnova SW je nevyhnutná"/>
    <s v="2. Zabezpečenie budovania a rozvoja ostatných IS justície"/>
    <s v="SW"/>
    <s v="p.Horniakova"/>
  </r>
  <r>
    <n v="123"/>
    <x v="0"/>
    <s v="Úrad"/>
    <s v="Modernizácie elektronických formulárov 2. etapa"/>
    <x v="1"/>
    <n v="144000"/>
    <x v="1"/>
    <s v="Áno"/>
    <s v="obnova SW"/>
    <s v="nie je iná alternatíva, obnova SW je nevyhnutná"/>
    <s v="1. Zabezpečenie budovania a rozvoja strategických IS justície"/>
    <s v="SW"/>
    <s v="p.Horniakova"/>
  </r>
  <r>
    <n v="124"/>
    <x v="0"/>
    <s v="Úrad"/>
    <s v="Úpravy modulu FI-CA na rozhraní EIS a SM "/>
    <x v="1"/>
    <n v="140000"/>
    <x v="1"/>
    <s v="Áno"/>
    <s v="obnova SW"/>
    <s v="nie je iná alternatíva, obnova SW je nevyhnutná"/>
    <s v="3. Investície do  vybavenia za oblasť softvéru (napr.licencie)"/>
    <s v="SW"/>
    <s v="p.Horniakova"/>
  </r>
  <r>
    <n v="125"/>
    <x v="0"/>
    <s v="Úrad"/>
    <s v="Zjednotenie poskytovanie informačného obsahu infosúdy a RESS registre v rámci nového webového sídla"/>
    <x v="1"/>
    <n v="120000"/>
    <x v="1"/>
    <s v="Áno"/>
    <s v="obnova SW"/>
    <s v="nie je iná alternatíva, obnova SW je nevyhnutná"/>
    <s v="1. Zabezpečenie budovania a rozvoja strategických IS justície"/>
    <s v="SW"/>
    <s v="p.Horniakova"/>
  </r>
  <r>
    <n v="126"/>
    <x v="0"/>
    <s v="Úrad"/>
    <s v="Rozšírenie rozhraní a komunikačných služieb na centrálnej integračnej platforme"/>
    <x v="1"/>
    <n v="120000"/>
    <x v="1"/>
    <s v="Áno"/>
    <s v="obnova SW"/>
    <s v="nie je iná alternatíva, obnova SW je nevyhnutná"/>
    <s v="1. Zabezpečenie budovania a rozvoja strategických IS justície"/>
    <s v="SW"/>
    <s v="p.Horniakova"/>
  </r>
  <r>
    <n v="127"/>
    <x v="0"/>
    <s v="Úrad"/>
    <s v="Vybudovanie intranetového portálu"/>
    <x v="1"/>
    <n v="110000"/>
    <x v="1"/>
    <s v="Áno"/>
    <s v="obnova SW"/>
    <s v="nie je iná alternatíva, obnova SW je nevyhnutná"/>
    <s v="2. Zabezpečenie budovania a rozvoja ostatných IS justície"/>
    <s v="SW"/>
    <s v="p.Horniakova"/>
  </r>
  <r>
    <n v="128"/>
    <x v="0"/>
    <s v="Úrad"/>
    <s v="IS ORSR -  Úprava IS CORWIN – eIDAS"/>
    <x v="1"/>
    <n v="100000"/>
    <x v="1"/>
    <s v="Áno"/>
    <s v="obnova SW"/>
    <s v="nie je iná alternatíva, obnova SW je nevyhnutná"/>
    <s v="1. Zabezpečenie budovania a rozvoja strategických IS justície"/>
    <s v="SW"/>
    <s v="p.Horniakova"/>
  </r>
  <r>
    <n v="129"/>
    <x v="0"/>
    <s v="Úrad"/>
    <s v="Sieťová infraštruktúra"/>
    <x v="1"/>
    <n v="100000"/>
    <x v="1"/>
    <s v="Áno"/>
    <s v="obnova SW"/>
    <s v="nie je iná alternatíva, obnova SW je nevyhnutná"/>
    <s v="3. Investície do  vybavenia za oblasť softvéru (napr.licencie)"/>
    <s v="SW"/>
    <s v="p.Horniakova"/>
  </r>
  <r>
    <n v="130"/>
    <x v="0"/>
    <s v="Úrad"/>
    <s v="Zmena konceptu publikovania informácií v OV"/>
    <x v="1"/>
    <n v="90000"/>
    <x v="1"/>
    <s v="Áno"/>
    <s v="obnova SW"/>
    <s v="nie je iná alternatíva, obnova SW je nevyhnutná"/>
    <s v="1. Zabezpečenie budovania a rozvoja strategických IS justície"/>
    <s v="SW"/>
    <s v="p.Horniakova"/>
  </r>
  <r>
    <n v="131"/>
    <x v="0"/>
    <s v="Úrad"/>
    <s v="IS PMS - VPO migrácia do cloud"/>
    <x v="1"/>
    <n v="87600"/>
    <x v="1"/>
    <s v="Áno"/>
    <s v="obnova SW"/>
    <s v="nie je iná alternatíva, obnova SW je nevyhnutná"/>
    <s v="1. Zabezpečenie budovania a rozvoja strategických IS justície"/>
    <s v="SW"/>
    <s v="p.Horniakova"/>
  </r>
  <r>
    <n v="132"/>
    <x v="0"/>
    <s v="Úrad"/>
    <s v=" IS ORSR -  Prepojenie medzi SM a CORWIN – NsRe konanie"/>
    <x v="1"/>
    <n v="80000"/>
    <x v="1"/>
    <s v="Áno"/>
    <s v="obnova SW"/>
    <s v="nie je iná alternatíva, obnova SW je nevyhnutná"/>
    <s v="1. Zabezpečenie budovania a rozvoja strategických IS justície"/>
    <s v="SW"/>
    <s v="p.Horniakova"/>
  </r>
  <r>
    <n v="133"/>
    <x v="0"/>
    <s v="Úrad"/>
    <s v="Logovovanie prístupov do bankových účtov"/>
    <x v="1"/>
    <n v="80000"/>
    <x v="1"/>
    <s v="Áno"/>
    <s v="obnova SW"/>
    <s v="nie je iná alternatíva, obnova SW je nevyhnutná"/>
    <s v="3. Investície do  vybavenia za oblasť softvéru (napr.licencie)"/>
    <s v="SW"/>
    <s v="p.Horniakova"/>
  </r>
  <r>
    <n v="134"/>
    <x v="0"/>
    <s v="Úrad"/>
    <s v="Technologická optimalizácia úložiska a údajov"/>
    <x v="1"/>
    <n v="75000"/>
    <x v="1"/>
    <s v="Áno"/>
    <s v="obnova SW"/>
    <s v="nie je iná alternatíva, obnova SW je nevyhnutná"/>
    <s v="3. Investície do  vybavenia za oblasť softvéru (napr.licencie)"/>
    <s v="SW"/>
    <s v="p.Horniakova"/>
  </r>
  <r>
    <n v="135"/>
    <x v="0"/>
    <s v="Úrad"/>
    <s v="Technologický upgrade MQ platformy"/>
    <x v="1"/>
    <n v="72000"/>
    <x v="1"/>
    <s v="Áno"/>
    <s v="obnova SW"/>
    <s v="nie je iná alternatíva, obnova SW je nevyhnutná"/>
    <s v="1. Zabezpečenie budovania a rozvoja strategických IS justície"/>
    <s v="SW"/>
    <s v="p.Horniakova"/>
  </r>
  <r>
    <n v="136"/>
    <x v="0"/>
    <s v="Úrad"/>
    <s v="Migrácia doplnkových modulov a OV do vládneho cloudu"/>
    <x v="1"/>
    <n v="72000"/>
    <x v="1"/>
    <s v="Áno"/>
    <s v="obnova SW"/>
    <s v="nie je iná alternatíva, obnova SW je nevyhnutná"/>
    <s v="1. Zabezpečenie budovania a rozvoja strategických IS justície"/>
    <s v="SW"/>
    <s v="p.Horniakova"/>
  </r>
  <r>
    <n v="137"/>
    <x v="0"/>
    <s v="Úrad"/>
    <s v="Funkcionalita pre načítavanie čiarových kódov pre evidenciu majetku "/>
    <x v="1"/>
    <n v="65000"/>
    <x v="1"/>
    <s v="Áno"/>
    <s v="obnova SW"/>
    <s v="nie je iná alternatíva, obnova SW je nevyhnutná"/>
    <s v="3. Investície do  vybavenia za oblasť softvéru (napr.licencie)"/>
    <s v="SW"/>
    <s v="p.Horniakova"/>
  </r>
  <r>
    <n v="138"/>
    <x v="0"/>
    <s v="Úrad"/>
    <s v="Obojstranné prepojenie MSSR IS PMS a MVSR"/>
    <x v="1"/>
    <n v="62180"/>
    <x v="1"/>
    <s v="Áno"/>
    <s v="obnova SW"/>
    <s v="nie je iná alternatíva, obnova SW je nevyhnutná"/>
    <s v="1. Zabezpečenie budovania a rozvoja strategických IS justície"/>
    <s v="SW"/>
    <s v="p.Horniakova"/>
  </r>
  <r>
    <n v="139"/>
    <x v="0"/>
    <s v="Úrad"/>
    <s v="Migrácia starého obsahu wwwold.justice.gov.sk vrátane RSVS"/>
    <x v="1"/>
    <n v="60000"/>
    <x v="1"/>
    <s v="Áno"/>
    <s v="obnova SW"/>
    <s v="nie je iná alternatíva, obnova SW je nevyhnutná"/>
    <s v="3. Investície do  vybavenia za oblasť softvéru (napr.licencie)"/>
    <s v="SW"/>
    <s v="p.Horniakova"/>
  </r>
  <r>
    <n v="140"/>
    <x v="0"/>
    <s v="Úrad"/>
    <s v="Rozšírenie existujúceho centrálneho vyhodnocovacieho nástroja na podporu informačnej bezpečnosti o IBM® QRadar® Vulnerability Manager "/>
    <x v="1"/>
    <n v="40000"/>
    <x v="1"/>
    <s v="Áno"/>
    <s v="obnova SW"/>
    <s v="nie je iná alternatíva, obnova SW je nevyhnutná"/>
    <s v="3. Investície do  vybavenia za oblasť softvéru (napr.licencie)"/>
    <s v="SW"/>
    <s v="p.Horniakova"/>
  </r>
  <r>
    <n v="141"/>
    <x v="0"/>
    <s v="KS Košice"/>
    <s v="server pre SM KS v KE"/>
    <x v="1"/>
    <n v="23880"/>
    <x v="1"/>
    <s v="Áno"/>
    <s v="obnova HW"/>
    <s v="nie je alternatíva, obnova HW je nevyhnutná"/>
    <s v="Investície do materiálno-technického vybavenia v oblasti Informatiky"/>
    <s v="SW"/>
    <s v="požiadavky súdov"/>
  </r>
  <r>
    <n v="142"/>
    <x v="0"/>
    <s v="Úrad"/>
    <s v="Prechod na Centrálny register autentifikačných certifikátov"/>
    <x v="1"/>
    <n v="7200"/>
    <x v="1"/>
    <s v="Áno"/>
    <s v="obnova SW"/>
    <s v="nie je iná alternatíva, obnova SW je nevyhnutná"/>
    <s v="1. Zabezpečenie budovania a rozvoja strategických IS justície"/>
    <s v="SW"/>
    <s v="p.Horniakova"/>
  </r>
  <r>
    <n v="143"/>
    <x v="0"/>
    <s v="Úrad"/>
    <s v="Dopárovanie historických položiek v papierovej forme pre Centrum právnej pomoci"/>
    <x v="1"/>
    <n v="5500"/>
    <x v="1"/>
    <s v="Áno"/>
    <s v="obnova SW"/>
    <s v="nie je iná alternatíva, obnova SW je nevyhnutná"/>
    <s v="3. Investície do  vybavenia za oblasť softvéru (napr.licencie)"/>
    <s v="SW"/>
    <s v="p.Horniakova"/>
  </r>
  <r>
    <n v="144"/>
    <x v="0"/>
    <s v="Úrad"/>
    <s v="Motorové vozidlá"/>
    <x v="2"/>
    <n v="330000"/>
    <x v="1"/>
    <s v="Áno"/>
    <s v="obnova vozového parku"/>
    <s v="nie je alternatíva, investície do opráv a údržby sú nerentabilné"/>
    <s v="1. Bezpečná a efektívna preprava zamestnancov, 2. Nákladová úspora"/>
    <m/>
    <s v="požiadavky súdov"/>
  </r>
  <r>
    <n v="145"/>
    <x v="0"/>
    <s v="OS Námestovo"/>
    <s v="posuvné regále do archívu"/>
    <x v="3"/>
    <n v="18000"/>
    <x v="1"/>
    <s v="Áno"/>
    <s v="obnova SPZ"/>
    <s v="Nie je iná alternatíva"/>
    <s v="1.Zefektívnenie systému ochrany budovy, 2.Zabezpečenie a obmena technológií nevyhnutných na prevádzku"/>
    <m/>
    <s v="požiadavky súdov"/>
  </r>
  <r>
    <n v="146"/>
    <x v="0"/>
    <s v="ŠTS "/>
    <s v="kamerový systém"/>
    <x v="3"/>
    <n v="530000"/>
    <x v="1"/>
    <s v="Áno"/>
    <s v="obnova SPZ"/>
    <s v="Nie je iná alternatíva"/>
    <s v="1.Zefektívnenie systému ochrany budovy, 2.Zabezpečenie a obmena technológií nevyhnutných na prevádzku"/>
    <m/>
    <s v="požiadavky súdov"/>
  </r>
  <r>
    <n v="147"/>
    <x v="0"/>
    <s v="ŠTS "/>
    <s v="skener batožiny"/>
    <x v="3"/>
    <n v="40000"/>
    <x v="1"/>
    <s v="Áno"/>
    <s v="obnova SPZ"/>
    <s v="Nie je iná alternatíva"/>
    <s v="1.Zefektívnenie systému ochrany budovy, 2.Zabezpečenie a obmena technológií nevyhnutných na prevádzku"/>
    <m/>
    <s v="požiadavky súdov"/>
  </r>
  <r>
    <n v="149"/>
    <x v="0"/>
    <s v="OS Topoľčany"/>
    <s v="archív - posuvné regále"/>
    <x v="3"/>
    <n v="285000"/>
    <x v="1"/>
    <s v="Áno"/>
    <s v="obnova SPZ"/>
    <s v="Nie je iná alternatíva"/>
    <s v="1.Zefektívnenie systému ochrany budovy, 2.Zabezpečenie a obmena technológií nevyhnutných na prevádzku"/>
    <m/>
    <s v="požiadavky súdov"/>
  </r>
  <r>
    <n v="150"/>
    <x v="0"/>
    <s v="OS P. Bystrica"/>
    <s v="posuvné regále do archívu"/>
    <x v="3"/>
    <n v="142200"/>
    <x v="1"/>
    <s v="Áno"/>
    <s v="obnova SPZ"/>
    <s v="Nie je iná alternatíva"/>
    <s v="1.Zefektívnenie systému ochrany budovy, 2.Zabezpečenie a obmena technológií nevyhnutných na prevádzku"/>
    <m/>
    <s v="požiadavky súdov"/>
  </r>
  <r>
    <n v="152"/>
    <x v="0"/>
    <s v="OS Vranov n. T."/>
    <s v="regálový systém do archívu"/>
    <x v="3"/>
    <n v="90000"/>
    <x v="1"/>
    <s v="Áno"/>
    <s v="obnova SPZ"/>
    <s v="Nie je iná alternatíva"/>
    <s v="1.Zefektívnenie systému ochrany budovy, 2.Zabezpečenie a obmena technológií nevyhnutných na prevádzku"/>
    <m/>
    <s v="požiadavky súdov"/>
  </r>
  <r>
    <n v="153"/>
    <x v="0"/>
    <s v="OS Dolný Kubín"/>
    <s v="posuvné regále do archívu"/>
    <x v="3"/>
    <n v="15000"/>
    <x v="1"/>
    <s v="Áno"/>
    <s v="obnova SPZ"/>
    <s v="Nie je iná alternatíva"/>
    <s v="1.Zefektívnenie systému ochrany budovy, 2.Zabezpečenie a obmena technológií nevyhnutných na prevádzku"/>
    <m/>
    <s v="požiadavky súdov"/>
  </r>
  <r>
    <n v="155"/>
    <x v="0"/>
    <s v="OS Bánovce n.B."/>
    <s v="prístupový systém (odomykanie a zamykanie hlavných dverí) na ochranu budovy pred nepovoleným vstupom"/>
    <x v="3"/>
    <n v="2500"/>
    <x v="1"/>
    <s v="Áno"/>
    <s v="obnova SPZ"/>
    <s v="Nie je iná alternatíva"/>
    <s v="1.Zefektívnenie systému ochrany budovy, 2.Zabezpečenie a obmena technológií nevyhnutných na prevádzku"/>
    <m/>
    <s v="požiadavky súdov"/>
  </r>
  <r>
    <n v="156"/>
    <x v="0"/>
    <s v="OS Revúca"/>
    <s v="dochádzkový systém"/>
    <x v="3"/>
    <n v="2210"/>
    <x v="1"/>
    <s v="Áno"/>
    <s v="obnova SPZ"/>
    <s v="Nie je iná alternatíva"/>
    <s v="1.Zefektívnenie systému ochrany budovy, 2.Zabezpečenie a obmena technológií nevyhnutných na prevádzku"/>
    <m/>
    <s v="požiadavky súdov"/>
  </r>
  <r>
    <n v="157"/>
    <x v="1"/>
    <s v="ZVJS"/>
    <s v="Rekonštrukcia tepelnej obálky ubytovacích väzenských objektov (ústav Banská Bystrica-Kráľová,  Dubnica nad Váhom, Košice, nemocnica pre obv.  a ods. Trenčín, Nitra, Leopoldov)"/>
    <x v="0"/>
    <n v="615000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. Dôstojné podmienky pre pre väznené osoby a pre výkon služobných činností personálu ZVJS"/>
    <m/>
    <s v="ZVJS"/>
  </r>
  <r>
    <n v="158"/>
    <x v="1"/>
    <s v="ZVJS"/>
    <s v="Rekonštrukcia tepelnej obálky ubytovacích väzenských objektov (ústav Želiezovce, Nitra Chrenová, Ružomberok, Levoča, Košice Šaca)"/>
    <x v="0"/>
    <n v="529800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"/>
    <m/>
    <s v="ZVJS"/>
  </r>
  <r>
    <n v="159"/>
    <x v="1"/>
    <s v="ZVJS"/>
    <s v="Výstavba školiaceho a výcvikového strediska ZVJS"/>
    <x v="0"/>
    <n v="29801117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60"/>
    <x v="1"/>
    <s v="ZVJS"/>
    <s v="Rekonštrukcia  tepelného hospodárstva (v ústave Banská Bystrica-Kráľová, Dubnica nad Váhom, Košice, Trenčín, Nitra, Leopoldov, Hrnčiarovce nad Parnou)"/>
    <x v="0"/>
    <n v="16500000"/>
    <x v="1"/>
    <s v="Áno"/>
    <s v="Obmena technológií nevyhnutných na prevádzku väzenských zariadení"/>
    <s v="nie je alternatíva"/>
    <s v="Zvyšovanie energetickej efektivity budov štátu"/>
    <m/>
    <s v="ZVJS"/>
  </r>
  <r>
    <n v="161"/>
    <x v="1"/>
    <s v="ZVJS"/>
    <s v="Rekonštrukcia a modernizácia  objektu monobloku v ÚVTOS Hrnčiarovce nad Parnou - tepelná obálka"/>
    <x v="0"/>
    <n v="163000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"/>
    <m/>
    <s v="ZVJS"/>
  </r>
  <r>
    <n v="162"/>
    <x v="1"/>
    <s v="ZVJS"/>
    <s v="Vybudovať pri všetkých ústavoch priorotine profilovaných na VTOS v min.stupni stráženia otvorené väznice/otvorené oddelenia s kapacitou min.10% z celkovej kapacity min.stupňa stráženia"/>
    <x v="0"/>
    <n v="15500000"/>
    <x v="1"/>
    <s v="Áno"/>
    <s v="Zvyšovanie ubytovacích kapacít a zvyšovanie ubytovacej plochy so skvalitnením priestorových podmienok resocializácie väznených"/>
    <s v="nie je alternatíva"/>
    <s v="Dôstojné podmienky pre väznené osoby a pre výkon služobných činností personálu ZVJS"/>
    <m/>
    <s v="ZVJS"/>
  </r>
  <r>
    <n v="163"/>
    <x v="1"/>
    <s v="ZVJS"/>
    <s v="Rekonštrukcia a modernizácia tepelného hospodárstva (v ústave Košice-Šaca, Prešov, Želiezovce, Žilina, Nitra-Chrenová, Ružomberok, Levoča, Ilava, LRS Kováčová)"/>
    <x v="0"/>
    <n v="10050000"/>
    <x v="1"/>
    <s v="Áno"/>
    <s v="Obmena technológií nevyhnutných na prevádzku väzenských zariadení"/>
    <s v="nie je alternatíva"/>
    <s v="Zvyšovanie energetickej efektivity budov štátu"/>
    <m/>
    <s v="ZVJS"/>
  </r>
  <r>
    <n v="164"/>
    <x v="1"/>
    <s v="ZVJS"/>
    <s v="Odstraňovanie havarijných stavov v oblasti nehnuteľného majetku"/>
    <x v="0"/>
    <n v="10000000"/>
    <x v="1"/>
    <s v="Áno"/>
    <s v="Odstránenie havárijných stavov"/>
    <s v="nie je alternatíva"/>
    <s v="Zvyšovanie energetickej efektivity budov štátu"/>
    <m/>
    <s v="ZVJS"/>
  </r>
  <r>
    <n v="165"/>
    <x v="1"/>
    <s v="ZVJS"/>
    <s v="Výstavba objektu pre výkon trestu ÚVV a ÚVTOS Žilina"/>
    <x v="0"/>
    <n v="8000000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66"/>
    <x v="1"/>
    <s v="ZVJS"/>
    <s v="Rozšírenie ubytovacej kapacity v ústave Nitra-Chrenová"/>
    <x v="0"/>
    <n v="8000000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67"/>
    <x v="1"/>
    <s v="ZVJS"/>
    <s v="Rekonštrukcia objektov ubytovne v ÚVTOS Dubnica n/Váhom"/>
    <x v="0"/>
    <n v="8000000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68"/>
    <x v="1"/>
    <s v="ZVJS"/>
    <s v="Viacúčelový komplex objekt č. 3 v ústave Ilava"/>
    <x v="0"/>
    <n v="74950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"/>
    <m/>
    <s v="ZVJS"/>
  </r>
  <r>
    <n v="169"/>
    <x v="1"/>
    <s v="ZVJS"/>
    <s v="Komplexná rekonštrukcia objektov ústavu Žilina"/>
    <x v="0"/>
    <n v="6570000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70"/>
    <x v="1"/>
    <s v="ZVJS"/>
    <s v="Výstavba hál v ÚVTOS Košice Šaca a ÚVTOS Hrnčiarovce nad Parnou"/>
    <x v="0"/>
    <n v="5100000"/>
    <x v="1"/>
    <s v="Áno"/>
    <s v="Vytvorenie podmienok pre zamestnávanie odsúdených"/>
    <s v="nie je alternatíva"/>
    <s v="Dôstojné podmienky pre väznené osoby a pre výkon služobných činností personálu ZVJS"/>
    <m/>
    <s v="ZVJS"/>
  </r>
  <r>
    <n v="171"/>
    <x v="1"/>
    <s v="ZVJS"/>
    <s v="Nadstavba objektov F a N v Nemocnici pre obvinených a odsúdených a ÚVTOS Trenčín"/>
    <x v="0"/>
    <n v="4560000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72"/>
    <x v="1"/>
    <s v="ZVJS"/>
    <s v="Rekonštrukcia stravovacej prevádzky ústavu Košice – Šaca, Hrnčiarovce nad Parnou"/>
    <x v="0"/>
    <n v="45000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"/>
    <m/>
    <s v="ZVJS"/>
  </r>
  <r>
    <n v="173"/>
    <x v="1"/>
    <s v="ZVJS"/>
    <s v="Rekonštrukcia objektu OO Šváby pri ÚVTOS Prešov - zriadenie oddelenia výkonu trestu pre odsúdené ženy"/>
    <x v="0"/>
    <n v="4500000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74"/>
    <x v="1"/>
    <s v="ZVJS"/>
    <s v="Rekonštrukcia vnútorných priestorov stravovacích prevádzok v ÚVTOS Želiezovce a ÚVV a ÚVTOS Prešov"/>
    <x v="0"/>
    <n v="41600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"/>
    <m/>
    <s v="ZVJS"/>
  </r>
  <r>
    <n v="175"/>
    <x v="1"/>
    <s v="ZVJS"/>
    <s v="Rekonštrukcia výrobnej haly v ÚVTOS Sučany"/>
    <x v="0"/>
    <n v="3408000"/>
    <x v="1"/>
    <s v="Áno"/>
    <s v="Vytvorenie podmienok pre zamestnávanie odsúdených"/>
    <s v="nie je alternatíva"/>
    <s v="Dôstojné podmienky pre väznené osoby a pre výkon služobných činností personálu ZVJS"/>
    <m/>
    <s v="ZVJS"/>
  </r>
  <r>
    <n v="176"/>
    <x v="1"/>
    <s v="ZVJS"/>
    <s v="Rekonštrukcia obj. č. 6 ubytovňa odsúdených - Ilava"/>
    <x v="0"/>
    <n v="3253000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77"/>
    <x v="1"/>
    <s v="ZVJS"/>
    <s v="Rekonštrukcia prevádzkových priestorov Levoča"/>
    <x v="0"/>
    <n v="3200000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78"/>
    <x v="1"/>
    <s v="ZVJS"/>
    <s v="Rekonštrukcia objektu č. 19 v ÚVTOS a ÚVV Leopoldov "/>
    <x v="0"/>
    <n v="2802000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79"/>
    <x v="1"/>
    <s v="ZVJS"/>
    <s v="Rekonštrukcia a modernizácia tepelného hospodárstva (v ústave Sučany, OO Sabinov)"/>
    <x v="0"/>
    <n v="2655000"/>
    <x v="1"/>
    <s v="Áno"/>
    <s v="Obmena technológií nevyhnutných na prevádzku väzenských zariadení"/>
    <s v="nie je alternatíva"/>
    <s v="Zvyšovanie energetickej efektivity budov štátu"/>
    <m/>
    <s v="ZVJS"/>
  </r>
  <r>
    <n v="180"/>
    <x v="1"/>
    <s v="ZVJS"/>
    <s v="Rekonštrukcia centrálnej spádovej práčovne v ústave Želiezovce, Sučany"/>
    <x v="0"/>
    <n v="25000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"/>
    <m/>
    <s v="ZVJS"/>
  </r>
  <r>
    <n v="181"/>
    <x v="1"/>
    <s v="ZVJS"/>
    <s v="Rekonštrukcia čistiarne odpadových vôd v ÚVTOS Želiezovce a ÚVV a ÚVTOS Leopoldov"/>
    <x v="0"/>
    <n v="2200000"/>
    <x v="1"/>
    <s v="Áno"/>
    <s v="Obmena technológií nevyhnutných na prevádzku väzenských zariadení"/>
    <s v="nie je alternatíva"/>
    <s v="Zvyšovanie energetickej efektivity budov štátu"/>
    <m/>
    <s v="ZVJS"/>
  </r>
  <r>
    <n v="182"/>
    <x v="1"/>
    <s v="ZVJS"/>
    <s v="Vybudovať oddiel pre výkon trestu ods. matiek s deťmi do 3 rokov"/>
    <x v="0"/>
    <n v="2000000"/>
    <x v="1"/>
    <s v="Áno"/>
    <s v=" Zvyšovanie ubytovacích kapacít a zvyšovanie ubytovacej plochy so skvalitnením priestorových podmienok resocializácie väznených _x000a_osôb"/>
    <s v="nie je alternatíva"/>
    <s v="Dôstojné podmienky pre väznené osoby a pre výkon služobných činností personálu ZVJS"/>
    <m/>
    <s v="ZVJS"/>
  </r>
  <r>
    <n v="183"/>
    <x v="1"/>
    <s v="ZVJS"/>
    <s v="Rekonštrukcia centrálnej spádovej práčovne v ústave Leopoldov, Ilava"/>
    <x v="0"/>
    <n v="20000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"/>
    <m/>
    <s v="ZVJS"/>
  </r>
  <r>
    <n v="184"/>
    <x v="1"/>
    <s v="ZVJS"/>
    <s v="Realizovať vodozádržné opatrenia vo vybraných ústavoch zboru"/>
    <x v="0"/>
    <n v="2000000"/>
    <x v="1"/>
    <s v="Áno"/>
    <s v="Efektívnejšie nakladanie so zrážkovou  vodou"/>
    <s v="nie je alternatíva"/>
    <s v="Zníženie nákladov na odvod zrážkovej vody"/>
    <m/>
    <s v="ZVJS"/>
  </r>
  <r>
    <n v="185"/>
    <x v="1"/>
    <s v="ZVJS"/>
    <s v="Trvalo vyčleniť/zrekonštruovať v ústavoch zboru cely/izby ako bezbarieérovú lôžkovú časť ZZ s kapacitou min. 1% z ubytovacej kapacity ústavu"/>
    <x v="0"/>
    <n v="1319700"/>
    <x v="1"/>
    <s v="Áno"/>
    <s v="Odstránenie diskriminácie z dôvodu zdravotného stavu"/>
    <s v="nie je alternatíva"/>
    <s v="Dôstojné podmienky pre väznené osoby a pre výkon služobných činností personálu ZVJS"/>
    <m/>
    <s v="ZVJS"/>
  </r>
  <r>
    <n v="186"/>
    <x v="1"/>
    <s v="ZVJS"/>
    <s v="Rekonštrukcia a modernizácia ČOV v ústave Sučany"/>
    <x v="0"/>
    <n v="11750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"/>
    <m/>
    <s v="ZVJS"/>
  </r>
  <r>
    <n v="187"/>
    <x v="1"/>
    <s v="ZVJS"/>
    <s v="Zabezpečiť vo vybraných ústavoch v rámci zboru znižovanie biologicky rozložiteľných komunálnych odpadov ich zhodnocovanie pomocou kompostérov respektíve zriadením malých kompostární"/>
    <x v="0"/>
    <n v="1000000"/>
    <x v="1"/>
    <s v="Áno"/>
    <s v="Efektívnejšie nakladanie so vzniknutými odpadmi"/>
    <s v="nie je alternatíva"/>
    <s v="Zníženie nákladov na odpad a jeho efektívnejšie zhodnocovanie"/>
    <m/>
    <s v="ZVJS"/>
  </r>
  <r>
    <n v="188"/>
    <x v="1"/>
    <s v="ZVJS"/>
    <s v="Rekonštrukcia rozvodov ZTI a sociálnych priestorov v ÚVV a ÚVTOS Banská Bystrica "/>
    <x v="0"/>
    <n v="9000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"/>
    <m/>
    <s v="ZVJS"/>
  </r>
  <r>
    <n v="189"/>
    <x v="1"/>
    <s v="ZVJS"/>
    <s v="Výstavba čistiarne odpadových vôd v ÚVTOS Hrnčiarovce nad Parnou"/>
    <x v="0"/>
    <n v="860000"/>
    <x v="1"/>
    <s v="Áno"/>
    <s v="Obmena technológií nevyhnutných na prevádzku väzenských zariadení"/>
    <s v="nie je alternatíva"/>
    <s v="Zvyšovanie energetickej efektivity budov štátu"/>
    <m/>
    <s v="ZVJS"/>
  </r>
  <r>
    <n v="190"/>
    <x v="1"/>
    <s v="ZVJS"/>
    <s v="Rekonštrukcia ohradného múru v ÚVTOS Košice Šaca"/>
    <x v="0"/>
    <n v="719000"/>
    <x v="1"/>
    <s v="Áno"/>
    <s v="Zabezpečenie budovania a rozvoja bezpečnostných a komunikačných systémov ústavov zboru"/>
    <s v="nie je alternatíva"/>
    <s v="Zvyšovanie energetickej efektivity budov štátu,Dôstojné podmienky pre pre väznené osoby a pre výkon služobných činností personálu ZVJS"/>
    <m/>
    <s v="ZVJS"/>
  </r>
  <r>
    <n v="191"/>
    <x v="1"/>
    <s v="ZVJS"/>
    <s v="Bariérový múr ÚVTOS Košice Šaca - Sanácia východnej a južnej časti"/>
    <x v="0"/>
    <n v="481000"/>
    <x v="1"/>
    <s v="Áno"/>
    <s v="Zabezpečenie budovania a rozvoja bezpečnostných a komunikačných systémov ústavov zboru"/>
    <s v="nie je alternatíva"/>
    <s v="Zvyšovanie energetickej efektivity budov štátu,Dôstojné podmienky pre pre väznené osoby a pre výkon služobných činností personálu ZVJS"/>
    <m/>
    <s v="ZVJS"/>
  </r>
  <r>
    <n v="192"/>
    <x v="1"/>
    <s v="ZVJS"/>
    <s v="Zabezpečiť v každom ústave na VV bezbariérový  prístup imobilnej väznenej osobe k zabezpečeniu jej základných práv a ostatných práv"/>
    <x v="0"/>
    <n v="231000"/>
    <x v="1"/>
    <s v="Áno"/>
    <s v="Odstránenie diskriminácie z dôvodu zdravotného stavu"/>
    <s v="nie je alternatíva"/>
    <s v="Dôstojné podmienky pre väznené osoby a pre výkon služobných činností personálu ZVJS"/>
    <m/>
    <s v="ZVJS"/>
  </r>
  <r>
    <n v="193"/>
    <x v="1"/>
    <s v="ZVJS"/>
    <s v="Zabezpečiť bezbarierový prístup, ktorým sa v súlade so zákonom vo všetkých ústavoch umožní ľuďom s obmedzenou schopnosťou navštíviť väznené osoby"/>
    <x v="0"/>
    <n v="117000"/>
    <x v="1"/>
    <s v="Áno"/>
    <s v="Odstránenie diskriminácie z dôvodu zdravotného stavu"/>
    <s v="nie je alternatíva"/>
    <s v="Dôstojné podmienky pre väznené osoby a pre výkon služobných činností personálu ZVJS"/>
    <m/>
    <s v="ZVJS"/>
  </r>
  <r>
    <n v="194"/>
    <x v="1"/>
    <s v="ZVJS"/>
    <s v="Rekonštrukcia a modernizácia výťahu v ÚVTOS a ÚVV Košice"/>
    <x v="0"/>
    <n v="83400"/>
    <x v="1"/>
    <s v="Áno"/>
    <s v="Obmena technológií nevyhnutných na prevádzku väzenských zariadení"/>
    <s v="nie je alternatíva"/>
    <s v="Zvyšovanie energetickej efektivity budov štátu,Dôstojné podmienky pre pre väznené osoby a pre výkon služobných činností personálu ZVJS"/>
    <m/>
    <s v="ZVJS"/>
  </r>
  <r>
    <n v="195"/>
    <x v="1"/>
    <s v="ZVJS"/>
    <s v="Vybaviť každý ústav dostatočným počtom kioskov / tabletov určených na elektronickú komunikáciu väznených osôb s personálom zboru (podávanie elektronických žiadaniek) – jedno koncové zariadenie na maximálne 20 väznených osôb"/>
    <x v="1"/>
    <n v="2000000"/>
    <x v="1"/>
    <s v="Áno"/>
    <s v="Zabezpečenie elektronickej komunikácie väznených osôb s personálom zboru"/>
    <s v="nie je alternatíva"/>
    <s v="Zabezpečovanie obmeny hardwarového a softwarového vybavenia v zbore z dôvodu morálnej alebo fyzickej zastaranosti "/>
    <m/>
    <s v="ZVJS"/>
  </r>
  <r>
    <n v="196"/>
    <x v="1"/>
    <s v="ZVJS"/>
    <s v="zabezpečenie obmeny aktívnych a pasívnych prvkov sieťovej infraštruktúry zboru"/>
    <x v="1"/>
    <n v="1800000"/>
    <x v="1"/>
    <s v="Áno"/>
    <s v="zabezpečenie technických podmienok pre prácu zamestnancov a príslušníkov zboru, morálna a fyzická zastaranosť zariadení "/>
    <s v="nie je alternatíva"/>
    <s v="Zabezpečovanie obmeny hardwarového a softwarového vybavenia v zbore z dôvodu morálnej alebo fyzickej zastaranosti "/>
    <m/>
    <s v="ZVJS"/>
  </r>
  <r>
    <n v="197"/>
    <x v="1"/>
    <s v="ZVJS"/>
    <s v="zabezpečenie obmeny serverov a diskových polí určených pre účely zabezpečenia virtuálneho prostredia v rámci datacentier organizačných zložiek zboru"/>
    <x v="1"/>
    <n v="1500000"/>
    <x v="1"/>
    <s v="Áno"/>
    <s v="morálna a fyzická zastaranosť  HW"/>
    <s v="nie je alternatíva"/>
    <s v="Zabezpečovanie obmeny hardwarového a softwarového vybavenia v zbore z dôvodu morálnej alebo fyzickej zastaranosti "/>
    <m/>
    <s v="ZVJS"/>
  </r>
  <r>
    <n v="198"/>
    <x v="1"/>
    <s v="ZVJS"/>
    <s v="Vytvoriť monitorovacie a dohľadové centrum (SIEM a SOC)"/>
    <x v="1"/>
    <n v="1500000"/>
    <x v="1"/>
    <s v="Áno"/>
    <s v="Zvýšenie bezpečnosti sietí a informačných systémov a zabezpečenie dodržiavania súladu so zákonom č. 69/2020"/>
    <s v="nie je alternatíva"/>
    <s v="Zabezpečenie zvýšenia bezpečnosti a monitoringu v prostredí sietí a IS zboru"/>
    <m/>
    <s v="ZVJS"/>
  </r>
  <r>
    <n v="199"/>
    <x v="1"/>
    <s v="ZVJS"/>
    <s v="zabezpečenie obmeny licencií emailových serverov a  databázových serverov spolu s užívateľskými licenciami (CAL)"/>
    <x v="1"/>
    <n v="1200000"/>
    <x v="1"/>
    <s v="Áno"/>
    <s v="morálna a fyzická zastaranosť  SW"/>
    <s v="nie je alternatíva"/>
    <s v="Zabezpečenie zvýšenia bezpečnosti a monitoringu v prostredí sietí a IS zboru"/>
    <m/>
    <s v="ZVJS"/>
  </r>
  <r>
    <n v="200"/>
    <x v="1"/>
    <s v="ZVJS"/>
    <s v="Vytvoriť geografický cluster datacentra zboru"/>
    <x v="1"/>
    <n v="1000000"/>
    <x v="1"/>
    <s v="Áno"/>
    <s v="Zvýšenie bezpečnosti sietí a informačných systémov a zabezpečenie dodržiavania súladu so zákonom č. 69/2018"/>
    <s v="nie je alternatíva"/>
    <s v="Zabezpečovanie obmeny hardwarového a softwarového vybavenia v zbore z dôvodu morálnej alebo fyzickej zastaranosti "/>
    <m/>
    <s v="ZVJS"/>
  </r>
  <r>
    <n v="201"/>
    <x v="1"/>
    <s v="ZVJS"/>
    <s v="Zabezpečiť obstaranie komplexného stravovacieho systému zabezpečujúceho elektronické objednávanie stravy pre príslušníkov  a zamestnancov zboru podľa funkčných požiadaviek zboru"/>
    <x v="1"/>
    <n v="800000"/>
    <x v="1"/>
    <s v="Áno"/>
    <s v="zabezpečenie technických podmienok pre prácu zamestnancov a príslušníkov zboru, morálna a fyzická zastaranosť zariadení "/>
    <s v="nie je alternatíva"/>
    <s v="Zabezpečenie budovania a rozvoja častí Informačného systému zboru"/>
    <m/>
    <s v="ZVJS"/>
  </r>
  <r>
    <n v="202"/>
    <x v="1"/>
    <s v="ZVJS"/>
    <s v="zabezpečenie obmeny/upgrade serverov zabezpečujúcich beh virtualizačného prostredia datacentra na Generálnom riaditeľstve zboru"/>
    <x v="1"/>
    <n v="250000"/>
    <x v="1"/>
    <s v="Áno"/>
    <s v="zabezpečenie technických podmienok pre prácu zamestnancov a príslušníkov zboru, morálna a fyzická zastaranosť zariadení "/>
    <s v="nie je alternatíva"/>
    <s v="Zabezpečovanie obmeny hardwarového a softwarového vybavenia v zbore z dôvodu morálnej alebo fyzickej zastaranosti "/>
    <m/>
    <s v="ZVJS"/>
  </r>
  <r>
    <n v="203"/>
    <x v="1"/>
    <s v="ZVJS"/>
    <s v="Vytvoriť zálohovacie/replikačné datacentrum zboru"/>
    <x v="1"/>
    <n v="200000"/>
    <x v="1"/>
    <s v="Áno"/>
    <s v="Zvýšenie bezpečnosti sietí a informačných systémov a zabezpečenie dodržiavania súladu so zákonom č. 69/2019"/>
    <s v="nie je alternatíva"/>
    <s v="Zabezpečovanie obmeny hardwarového a softwarového vybavenia v zbore z dôvodu morálnej alebo fyzickej zastaranosti "/>
    <m/>
    <s v="ZVJS"/>
  </r>
  <r>
    <n v="204"/>
    <x v="1"/>
    <s v="ZVJS"/>
    <s v="Nasadiť prostriedky autentifikácie používateľov Informačného systému zboru prostredníctvom biometrie alebo dvojcestnej autentifikácie, identifikačných kariet a jednoznačných identifikátorov"/>
    <x v="1"/>
    <n v="200000"/>
    <x v="1"/>
    <s v="Áno"/>
    <s v="Zvýšenie bezpečnosti sietí a informačných systémov a zabezpečenie dodržiavania súladu so zákonom č. 69/2019"/>
    <s v="nie je alternatíva"/>
    <s v="Zabezpečenie zvýšenia bezpečnosti a monitoringu v prostredí sietí a IS zboru"/>
    <m/>
    <s v="ZVJS"/>
  </r>
  <r>
    <n v="205"/>
    <x v="1"/>
    <s v="ZVJS"/>
    <s v="Zabezpečiť obmenu systému zálohovania a obnovy (BCP) aplikácií a serverov produkčnej prevádzky v rámci centrálneho datacentra na Generálnom riaditeľstve zboru"/>
    <x v="1"/>
    <n v="200000"/>
    <x v="1"/>
    <s v="Áno"/>
    <s v="Zvýšenie bezpečnosti sietí a informačných systémov a zabezpečenie dodržiavania súladu so zákonom č. 69/2022"/>
    <s v="nie je alternatíva"/>
    <s v="Zabezpečenie zvýšenia bezpečnosti a monitoringu v prostredí sietí a IS zboru"/>
    <m/>
    <s v="ZVJS"/>
  </r>
  <r>
    <n v="206"/>
    <x v="1"/>
    <s v="ZVJS"/>
    <s v="zabezpečenie generačnej výmeny a modernizácie technických prostriedkov určených na prácu s utajovanými skutočnosťami"/>
    <x v="1"/>
    <n v="160000"/>
    <x v="1"/>
    <s v="Áno"/>
    <s v="zabezpečenie technických podmienok pre prácu zamestnancov a príslušníkov zboru, morálna a fyzická zastaranosť zariadení "/>
    <s v="nie je alternatíva"/>
    <s v="Zabezpečovanie obmeny hardwarového a softwarového vybavenia v zbore z dôvodu morálnej alebo fyzickej zastaranosti "/>
    <m/>
    <s v="ZVJS"/>
  </r>
  <r>
    <n v="207"/>
    <x v="1"/>
    <s v="ZVJS"/>
    <s v="Zabezpečiť funkčnú lustráciu osôb v pátracích informačných systémoch vedených Policajným zborom"/>
    <x v="1"/>
    <n v="100000"/>
    <x v="1"/>
    <s v="Áno"/>
    <s v="zabezpečenie technických podmienok pre prácu zamestnancov a príslušníkov zboru, morálna a fyzická zastaranosť zariadení "/>
    <s v="nie je alternatíva"/>
    <s v="Zabezpečenie budovania a rozvoja častí Informačného systému zboru"/>
    <m/>
    <s v="ZVJS"/>
  </r>
  <r>
    <n v="208"/>
    <x v="1"/>
    <s v="ZVJS"/>
    <s v="Zabezpečiť priamy prístup do evidencie trestných stíhaní osôb"/>
    <x v="1"/>
    <n v="100000"/>
    <x v="1"/>
    <s v="Áno"/>
    <s v="zabezpečenie technických podmienok pre prácu zamestnancov a príslušníkov zboru, morálna a fyzická zastaranosť zariadení "/>
    <s v="nie je alternatíva"/>
    <s v="Zabezpečenie budovania a rozvoja častí Informačného systému zboru"/>
    <m/>
    <s v="ZVJS"/>
  </r>
  <r>
    <n v="209"/>
    <x v="1"/>
    <s v="ZVJS"/>
    <s v="Zabezpečiť priamy prístup do evidencie správnych deliktov a priestupkov"/>
    <x v="1"/>
    <n v="100000"/>
    <x v="1"/>
    <s v="Áno"/>
    <s v="zabezpečenie technických podmienok pre prácu zamestnancov a príslušníkov zboru, morálna a fyzická zastaranosť zariadení "/>
    <s v="nie je alternatíva"/>
    <s v="Zabezpečenie budovania a rozvoja častí Informačného systému zboru"/>
    <m/>
    <s v="ZVJS"/>
  </r>
  <r>
    <n v="210"/>
    <x v="1"/>
    <s v="ZVJS"/>
    <s v="zabezpečenie obmeny serverov zabezpečujúcich prostredie v rámci modulu „Zdravotnícky informačný systém“ zboru"/>
    <x v="1"/>
    <n v="60000"/>
    <x v="1"/>
    <s v="Áno"/>
    <s v="zabezpečenie technických podmienok pre prácu zamestnancov a príslušníkov zboru, morálna a fyzická zastaranosť zariadení "/>
    <s v="nie je alternatíva"/>
    <s v="Zabezpečovanie obmeny hardwarového a softwarového vybavenia v zbore z dôvodu morálnej alebo fyzickej zastaranosti "/>
    <m/>
    <s v="ZVJS"/>
  </r>
  <r>
    <n v="211"/>
    <x v="1"/>
    <s v="ZVJS"/>
    <s v="Obmena vozového parku"/>
    <x v="2"/>
    <n v="8366500"/>
    <x v="1"/>
    <s v="Áno"/>
    <s v="Pravidelná obnova vozového parku"/>
    <s v="nie je alternatíva"/>
    <s v="Bezpečná a efektívna preprava zamestnancov a väznených, nákladová úspora, rozvoj elektromobility - znižovanie emisií."/>
    <m/>
    <s v="ZVJS"/>
  </r>
  <r>
    <n v="212"/>
    <x v="1"/>
    <s v="ZVJS"/>
    <s v="Zabezpečiť modernizáciu a dobudovanie systémov elektronického zabezpečenia ústavov na báze integrovaných bezpečnostných systémov a vybudovanie štruktúry technickej podpory bezpečnostných systémov zboru."/>
    <x v="3"/>
    <n v="3900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13"/>
    <x v="1"/>
    <s v="ZVJS"/>
    <s v="Inštalovať v ústavoch s maximálnym stupňom stráženia rušičky dronov"/>
    <x v="3"/>
    <n v="1000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14"/>
    <x v="1"/>
    <s v="ZVJS"/>
    <s v="Obstarať do každého ústavu a detenčného ústavu radary na včasnú detekciu dronu a indikáciu jeho letu"/>
    <x v="3"/>
    <n v="760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15"/>
    <x v="1"/>
    <s v="ZVJS"/>
    <s v="Zabezpečiť dobudovanie integrovaného bezpečnostného systému v ústavoch Nitra-Chrenová a Dubnica nad Váhom."/>
    <x v="3"/>
    <n v="600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16"/>
    <x v="1"/>
    <s v="ZVJS"/>
    <s v="Zabezpečiť dobudovanie elektronického zabezpečenia na báze integrovaného bezpečnostného systému v ústavoch Sučany a Želiezovce  - aktuálne prebieha proces VO na dodávateľa dokončenia rozostavaného diela, investičná akcia je rozpočtovo krytá"/>
    <x v="3"/>
    <n v="4809538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17"/>
    <x v="1"/>
    <s v="ZVJS"/>
    <s v="Monitorovanie oddielov výkonu väzby alebo výkonu trestu v ústavoch zboru "/>
    <x v="3"/>
    <n v="480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18"/>
    <x v="1"/>
    <s v="ZVJS"/>
    <s v="Obmena stravovacích (gastro) technológií "/>
    <x v="3"/>
    <n v="3150000"/>
    <x v="1"/>
    <s v="Áno"/>
    <s v="Obmena technológií nevyhnutných na prevádzku väzenských zariadení"/>
    <s v="nie je alternatíva"/>
    <s v="Obmena technológií nevyhnutných na prevádzku väzenských zariadení"/>
    <m/>
    <s v="ZVJS"/>
  </r>
  <r>
    <n v="219"/>
    <x v="1"/>
    <s v="ZVJS"/>
    <s v="Obmena práčovníckych technológií "/>
    <x v="3"/>
    <n v="2700000"/>
    <x v="1"/>
    <s v="Áno"/>
    <s v="Obmena technológií nevyhnutných na prevádzku väzenských zariadení"/>
    <s v="nie je alternatíva"/>
    <s v="Obmena technológií nevyhnutných na prevádzku väzenských zariadení"/>
    <m/>
    <s v="ZVJS"/>
  </r>
  <r>
    <n v="220"/>
    <x v="1"/>
    <s v="ZVJS"/>
    <s v="Obmena zdravotníckych prístrojov a zariadení"/>
    <x v="3"/>
    <n v="2300000"/>
    <x v="1"/>
    <s v="Áno"/>
    <s v="morálna a fyzická zastaranosť prístrojového vybavenia zdravotníckych zariadení zboru "/>
    <s v="nie je alternatíva"/>
    <s v="Vyhovujúce materiálne a technologické vybavenie zdravotníckych zariadení ústavov zboru a Nemocnice pre obvinených a odsúdených"/>
    <m/>
    <s v="ZVJS"/>
  </r>
  <r>
    <n v="221"/>
    <x v="1"/>
    <s v="ZVJS"/>
    <s v="Kamery na uniformách príslušníkov zboru počas výkonu služby - zavedenie mechanizmu"/>
    <x v="3"/>
    <n v="220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22"/>
    <x v="1"/>
    <s v="ZVJS"/>
    <s v="Obstarať detekčné zariadenia na odhaľovanie mobilných telefónov a iných mobilných elektronických zariadení"/>
    <x v="3"/>
    <n v="220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23"/>
    <x v="1"/>
    <s v="ZVJS"/>
    <s v="Digitalizácia RTG prístrojov zdravotníckych zariadení ústavov na výkon väzby Zboru väzenskej a justičnej stráže + digitalizácia zubných RTG"/>
    <x v="3"/>
    <n v="984000"/>
    <x v="1"/>
    <s v="Áno"/>
    <s v="Zabezpečenie vybavenia v zmysle zákonných povinností poskytovateľa zdravotnej starostlivosti"/>
    <s v="nie je alternatíva"/>
    <s v="Vyhovujúce materiálne a technologické vybavenie zdravotníckych zariadení ústavov zboru a Nemocnice pre obvinených a odsúdených"/>
    <m/>
    <s v="ZVJS"/>
  </r>
  <r>
    <n v="224"/>
    <x v="1"/>
    <s v="ZVJS"/>
    <s v="Zabezpečiť rekonštrukciu signálno-bezpečnostnej techniky v ústave Prešov – Sabinov."/>
    <x v="3"/>
    <n v="80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25"/>
    <x v="1"/>
    <s v="ZVJS"/>
    <s v="Obstarať röntgeny batožín"/>
    <x v="3"/>
    <n v="57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26"/>
    <x v="1"/>
    <s v="ZVJS"/>
    <s v="Obstarať vozidlovú rádiostanicu s montážnym materiálom a montážou"/>
    <x v="3"/>
    <n v="276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27"/>
    <x v="1"/>
    <s v="ZVJS"/>
    <s v="Obstarať online monitorovanie pohybu eskortných vozidiel"/>
    <x v="3"/>
    <n v="198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28"/>
    <x v="1"/>
    <s v="ZVJS"/>
    <s v="Obstarať prenosnú ručnú rádiostanicu"/>
    <x v="3"/>
    <n v="141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29"/>
    <x v="1"/>
    <s v="ZVJS"/>
    <s v="Obstarať kamerové systémy do interiéru a exteriéru eskortných autobusov v počte minimálne 35 ks"/>
    <x v="3"/>
    <n v="12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30"/>
    <x v="1"/>
    <s v="ZVJS"/>
    <s v="Obstarať moderné detektory kovov"/>
    <x v="3"/>
    <n v="11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31"/>
    <x v="1"/>
    <s v="ZVJS"/>
    <s v="Obstarať základňovú rádiostanicu"/>
    <x v="3"/>
    <n v="87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32"/>
    <x v="1"/>
    <s v="ZVJS"/>
    <s v="Obstarať do každého ústavu a detenčného ústavu drony spolu s preškolením príslušníkov zabezpečujúcich ich obsluhu"/>
    <x v="3"/>
    <n v="73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  <r>
    <n v="233"/>
    <x v="1"/>
    <s v="ZVJS"/>
    <s v="Obstarať kamery do doprovodných eskortných vozidiel v počte minimálne 57 ks"/>
    <x v="3"/>
    <n v="40000"/>
    <x v="1"/>
    <s v="Áno"/>
    <s v="Zabezpečenie budovania a rozvoja bezpečnostných a komunikačných systémov ústavov zboru"/>
    <s v="nie je alternatíva"/>
    <s v="Zabezpečenie budovania a rozvoja bezpečnostných a komunikačných systémov ústavov zboru"/>
    <m/>
    <s v="ZVJ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9" firstHeaderRow="1" firstDataRow="1" firstDataCol="1"/>
  <pivotFields count="13">
    <pivotField showAll="0" defaultSubtotal="0"/>
    <pivotField axis="axisRow" multipleItemSelectionAllowed="1" showAll="0">
      <items count="3">
        <item x="0"/>
        <item x="1"/>
        <item t="default"/>
      </items>
    </pivotField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dataField="1" numFmtId="165"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 defaultSubtotal="0"/>
    <pivotField showAll="0" defaultSubtotal="0"/>
  </pivotFields>
  <rowFields count="3">
    <field x="1"/>
    <field x="6"/>
    <field x="4"/>
  </rowFields>
  <rowItems count="16">
    <i>
      <x/>
    </i>
    <i r="1">
      <x/>
    </i>
    <i r="2">
      <x/>
    </i>
    <i r="2">
      <x v="1"/>
    </i>
    <i r="1">
      <x v="1"/>
    </i>
    <i r="2">
      <x/>
    </i>
    <i r="2">
      <x v="1"/>
    </i>
    <i r="2">
      <x v="2"/>
    </i>
    <i r="2">
      <x v="3"/>
    </i>
    <i>
      <x v="1"/>
    </i>
    <i r="1">
      <x v="1"/>
    </i>
    <i r="2">
      <x/>
    </i>
    <i r="2">
      <x v="1"/>
    </i>
    <i r="2">
      <x v="2"/>
    </i>
    <i r="2">
      <x v="3"/>
    </i>
    <i t="grand">
      <x/>
    </i>
  </rowItems>
  <colItems count="1">
    <i/>
  </colItems>
  <dataFields count="1">
    <dataField name="Súčet z Predpokladané náklady na realizáciu projektu [eur s DPH]" fld="5" baseField="4" baseItem="3"/>
  </dataFields>
  <formats count="1">
    <format dxfId="18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Zásobník" displayName="Zásobník" ref="D8:S311" totalsRowShown="0" headerRowDxfId="57" dataDxfId="56" tableBorderDxfId="55">
  <autoFilter ref="D8:S311">
    <filterColumn colId="6">
      <customFilters>
        <customFilter operator="greaterThanOrEqual" val="1000000"/>
      </customFilters>
    </filterColumn>
  </autoFilter>
  <sortState ref="D9:R282">
    <sortCondition ref="E9:E282"/>
    <sortCondition ref="H9:H282"/>
    <sortCondition ref="K9:K282"/>
    <sortCondition descending="1" ref="I9:I282"/>
  </sortState>
  <tableColumns count="16">
    <tableColumn id="1" name="číslo priority" dataDxfId="54"/>
    <tableColumn id="2" name="Organizácia" dataDxfId="53"/>
    <tableColumn id="3" name="Organizácia 2" dataDxfId="52"/>
    <tableColumn id="4" name="Názov projektu" dataDxfId="51"/>
    <tableColumn id="5" name="Oblasť" dataDxfId="50"/>
    <tableColumn id="15" name="Predpokladané náklady na realizáciu projektu [eur bez DPH]" dataDxfId="49" dataCellStyle="Čiarka">
      <calculatedColumnFormula>Zásobník[[#This Row],[Predpokladané náklady na realizáciu projektu '[eur s DPH']2]]/1.2</calculatedColumnFormula>
    </tableColumn>
    <tableColumn id="6" name="Predpokladané náklady na realizáciu projektu [eur s DPH]2" dataDxfId="48" dataCellStyle="Čiarka"/>
    <tableColumn id="7" name="Zdroj financovania" dataDxfId="47"/>
    <tableColumn id="8" name="Preukázanie súladu so sektorovou investičnou stratégiou" dataDxfId="46"/>
    <tableColumn id="9" name="Stručné zdôvodnenie potreby investičného zámeru" dataDxfId="45"/>
    <tableColumn id="10" name="Opis a vrcholové porovnanie zvažovaných alternatív realizácie" dataDxfId="44"/>
    <tableColumn id="11" name="Nadväznosť na strategický cieľ" dataDxfId="43"/>
    <tableColumn id="12" name="Poznámka" dataDxfId="42"/>
    <tableColumn id="18" name="Hodnotenie body KPI I" dataDxfId="41"/>
    <tableColumn id="17" name="Hodnotenie body KPI II" dataDxfId="40"/>
    <tableColumn id="13" name="*Input source" dataDxfId="3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Zásobníknad1M" displayName="Zásobníknad1M" ref="D8:S129" totalsRowShown="0" headerRowDxfId="38" headerRowBorderDxfId="37" tableBorderDxfId="36" totalsRowBorderDxfId="35">
  <autoFilter ref="D8:S129"/>
  <tableColumns count="16">
    <tableColumn id="1" name="Číslo priority" dataDxfId="34"/>
    <tableColumn id="2" name="Organizácia" dataDxfId="33"/>
    <tableColumn id="3" name="Organizácia 2" dataDxfId="32"/>
    <tableColumn id="4" name="Názov projektu" dataDxfId="31"/>
    <tableColumn id="5" name="Oblasť" dataDxfId="30"/>
    <tableColumn id="17" name="Predpokladané náklady na realizáciu projektu [eur bez DPH]" dataDxfId="29" dataCellStyle="Čiarka">
      <calculatedColumnFormula>Zásobníknad1M[[#This Row],[Predpokladané náklady na realizáciu projektu '[eur s DPH']2]]/1.2</calculatedColumnFormula>
    </tableColumn>
    <tableColumn id="6" name="Predpokladané náklady na realizáciu projektu [eur s DPH]2" dataDxfId="28"/>
    <tableColumn id="7" name="Zdroj financovania" dataDxfId="27"/>
    <tableColumn id="8" name="Preukázanie súladu so sektorovou investičnou stratégiou" dataDxfId="26"/>
    <tableColumn id="9" name="Stručné zdôvodnenie potreby investičného zámeru" dataDxfId="25"/>
    <tableColumn id="10" name="Opis a vrcholové porovnanie zvažovaných alternatív realizácie" dataDxfId="24"/>
    <tableColumn id="11" name="Nadväznosť na strategický cieľ" dataDxfId="23"/>
    <tableColumn id="14" name="Poznámka" dataDxfId="22"/>
    <tableColumn id="12" name="Hodnotenie body KPI I" dataDxfId="21"/>
    <tableColumn id="13" name="Hodnotenie body KPI II" dataDxfId="20"/>
    <tableColumn id="15" name="Input source" dataDxfId="1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Zásobník4" displayName="Zásobník4" ref="D8:R399" totalsRowShown="0" headerRowDxfId="17" dataDxfId="16" tableBorderDxfId="15">
  <autoFilter ref="D8:R399"/>
  <tableColumns count="15">
    <tableColumn id="1" name="Poradové číslo " dataDxfId="14"/>
    <tableColumn id="2" name="Organizácia" dataDxfId="13"/>
    <tableColumn id="3" name="Organizácia 2" dataDxfId="12"/>
    <tableColumn id="4" name="Názov projektu" dataDxfId="11"/>
    <tableColumn id="5" name="Oblasť" dataDxfId="10"/>
    <tableColumn id="15" name="Predpokladané náklady na realizáciu projektu [eur bez DPH]" dataDxfId="9" dataCellStyle="Čiarka">
      <calculatedColumnFormula>+Zásobník4[[#This Row],[Predpokladané náklady na realizáciu projektu '[eur s DPH']2]]/1.2</calculatedColumnFormula>
    </tableColumn>
    <tableColumn id="6" name="Predpokladané náklady na realizáciu projektu [eur s DPH]2" dataDxfId="8" dataCellStyle="Čiarka"/>
    <tableColumn id="7" name="Zdroj financovania" dataDxfId="7"/>
    <tableColumn id="8" name="Preukázanie súladu so sektorovou investičnou stratégiou" dataDxfId="6"/>
    <tableColumn id="9" name="Stručné zdôvodnenie potreby investičného zámeru" dataDxfId="5"/>
    <tableColumn id="10" name="Opis a vrcholové porovnanie zvažovaných alternatív realizácie" dataDxfId="4"/>
    <tableColumn id="11" name="Nadväznosť na strategický cieľ" dataDxfId="3"/>
    <tableColumn id="12" name="Poznámka" dataDxfId="2"/>
    <tableColumn id="13" name="Input source" dataDxfId="1"/>
    <tableColumn id="14" name="Cluste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N320"/>
  <sheetViews>
    <sheetView showGridLines="0" topLeftCell="A21" zoomScale="80" zoomScaleNormal="80" zoomScalePageLayoutView="25" workbookViewId="0">
      <selection activeCell="A268" sqref="A268:XFD268"/>
    </sheetView>
  </sheetViews>
  <sheetFormatPr defaultColWidth="8.85546875" defaultRowHeight="40.9" customHeight="1"/>
  <cols>
    <col min="1" max="1" width="3.7109375" style="1" customWidth="1"/>
    <col min="2" max="3" width="16.85546875" style="1" hidden="1" customWidth="1"/>
    <col min="4" max="5" width="16.85546875" style="25" customWidth="1"/>
    <col min="6" max="6" width="20" style="25" customWidth="1"/>
    <col min="7" max="7" width="42.42578125" style="17" customWidth="1"/>
    <col min="8" max="8" width="14.7109375" style="25" customWidth="1"/>
    <col min="9" max="9" width="21" style="110" customWidth="1"/>
    <col min="10" max="10" width="20.85546875" style="1" customWidth="1"/>
    <col min="11" max="11" width="15.28515625" style="25" customWidth="1"/>
    <col min="12" max="12" width="16.7109375" style="25" customWidth="1"/>
    <col min="13" max="13" width="26.85546875" style="1" customWidth="1"/>
    <col min="14" max="14" width="40" style="17" customWidth="1"/>
    <col min="15" max="15" width="43" style="17" customWidth="1"/>
    <col min="16" max="16" width="27.42578125" style="1" hidden="1" customWidth="1"/>
    <col min="17" max="18" width="27.42578125" style="1" customWidth="1"/>
    <col min="19" max="19" width="15.42578125" style="1" customWidth="1"/>
    <col min="20" max="20" width="8.85546875" style="1"/>
    <col min="21" max="21" width="10.28515625" style="1" bestFit="1" customWidth="1"/>
    <col min="22" max="22" width="15.7109375" style="1" bestFit="1" customWidth="1"/>
    <col min="23" max="23" width="11.85546875" style="1" customWidth="1"/>
    <col min="24" max="24" width="8.85546875" style="1"/>
    <col min="25" max="25" width="15.42578125" style="1" customWidth="1"/>
    <col min="26" max="16384" width="8.85546875" style="1"/>
  </cols>
  <sheetData>
    <row r="1" spans="1:168" ht="21" customHeight="1">
      <c r="J1" s="16"/>
      <c r="M1" s="17"/>
      <c r="P1" s="18"/>
      <c r="Q1" s="18"/>
      <c r="R1" s="18"/>
      <c r="S1" s="18"/>
    </row>
    <row r="2" spans="1:168" ht="15.75">
      <c r="D2" s="294" t="s">
        <v>0</v>
      </c>
      <c r="E2" s="294"/>
      <c r="F2" s="294"/>
      <c r="G2" s="294"/>
      <c r="H2" s="35"/>
      <c r="I2" s="111"/>
      <c r="J2" s="16"/>
      <c r="L2" s="28" t="s">
        <v>660</v>
      </c>
      <c r="M2" s="17"/>
      <c r="P2" s="18"/>
      <c r="Q2" s="18"/>
      <c r="R2" s="18"/>
      <c r="S2" s="18"/>
    </row>
    <row r="3" spans="1:168" ht="15">
      <c r="D3" s="36"/>
      <c r="J3" s="16"/>
      <c r="L3" s="28"/>
      <c r="M3" s="17"/>
      <c r="P3" s="18"/>
      <c r="Q3" s="18"/>
      <c r="R3" s="18"/>
      <c r="S3" s="18"/>
    </row>
    <row r="4" spans="1:168" ht="15">
      <c r="D4" s="38" t="s">
        <v>1</v>
      </c>
      <c r="E4" s="292" t="s">
        <v>2</v>
      </c>
      <c r="F4" s="292"/>
      <c r="G4" s="292"/>
      <c r="H4" s="292"/>
      <c r="I4" s="112"/>
      <c r="J4" s="291"/>
      <c r="K4" s="291"/>
      <c r="L4" s="291"/>
      <c r="M4" s="291"/>
      <c r="N4" s="291"/>
      <c r="O4" s="291"/>
      <c r="P4" s="291"/>
      <c r="Q4" s="291"/>
      <c r="R4" s="291"/>
      <c r="S4" s="291"/>
    </row>
    <row r="5" spans="1:168" ht="15">
      <c r="D5" s="36"/>
      <c r="J5" s="16"/>
      <c r="M5" s="17"/>
      <c r="P5" s="18"/>
      <c r="Q5" s="18"/>
      <c r="R5" s="18"/>
      <c r="S5" s="18"/>
    </row>
    <row r="6" spans="1:168" ht="15">
      <c r="D6" s="38" t="s">
        <v>3</v>
      </c>
      <c r="E6" s="293" t="s">
        <v>4</v>
      </c>
      <c r="F6" s="293"/>
      <c r="G6" s="293"/>
      <c r="H6" s="293"/>
      <c r="I6" s="113"/>
      <c r="J6" s="16"/>
      <c r="M6" s="19"/>
      <c r="N6" s="53"/>
      <c r="P6" s="18"/>
      <c r="Q6" s="18"/>
      <c r="R6" s="18"/>
      <c r="S6" s="18"/>
    </row>
    <row r="7" spans="1:168" ht="15">
      <c r="J7" s="16"/>
      <c r="M7" s="17"/>
      <c r="P7" s="18"/>
      <c r="Q7" s="18"/>
      <c r="R7" s="18"/>
      <c r="S7" s="18"/>
    </row>
    <row r="8" spans="1:168" s="27" customFormat="1" ht="60" customHeight="1">
      <c r="A8" s="25"/>
      <c r="B8" s="277" t="s">
        <v>664</v>
      </c>
      <c r="C8" s="277" t="s">
        <v>661</v>
      </c>
      <c r="D8" s="82" t="s">
        <v>415</v>
      </c>
      <c r="E8" s="83" t="s">
        <v>6</v>
      </c>
      <c r="F8" s="83" t="s">
        <v>7</v>
      </c>
      <c r="G8" s="83" t="s">
        <v>8</v>
      </c>
      <c r="H8" s="83" t="s">
        <v>9</v>
      </c>
      <c r="I8" s="114" t="s">
        <v>363</v>
      </c>
      <c r="J8" s="83" t="s">
        <v>362</v>
      </c>
      <c r="K8" s="83" t="s">
        <v>10</v>
      </c>
      <c r="L8" s="83" t="s">
        <v>11</v>
      </c>
      <c r="M8" s="83" t="s">
        <v>12</v>
      </c>
      <c r="N8" s="83" t="s">
        <v>13</v>
      </c>
      <c r="O8" s="83" t="s">
        <v>14</v>
      </c>
      <c r="P8" s="83" t="s">
        <v>15</v>
      </c>
      <c r="Q8" s="83" t="s">
        <v>665</v>
      </c>
      <c r="R8" s="83" t="s">
        <v>666</v>
      </c>
      <c r="S8" s="83" t="s">
        <v>407</v>
      </c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</row>
    <row r="9" spans="1:168" customFormat="1" ht="40.9" customHeight="1">
      <c r="A9" s="1"/>
      <c r="B9" s="31"/>
      <c r="C9" s="31"/>
      <c r="D9" s="81">
        <v>1</v>
      </c>
      <c r="E9" s="31" t="s">
        <v>17</v>
      </c>
      <c r="F9" s="31" t="s">
        <v>374</v>
      </c>
      <c r="G9" s="153" t="s">
        <v>611</v>
      </c>
      <c r="H9" s="31" t="s">
        <v>19</v>
      </c>
      <c r="I9" s="79">
        <f>Zásobník[[#This Row],[Predpokladané náklady na realizáciu projektu '[eur s DPH']2]]/1.2</f>
        <v>48346583.364010423</v>
      </c>
      <c r="J9" s="46">
        <v>58015900.036812507</v>
      </c>
      <c r="K9" s="31" t="s">
        <v>20</v>
      </c>
      <c r="L9" s="31" t="s">
        <v>21</v>
      </c>
      <c r="M9" s="29" t="s">
        <v>22</v>
      </c>
      <c r="N9" s="39" t="s">
        <v>23</v>
      </c>
      <c r="O9" s="39" t="s">
        <v>26</v>
      </c>
      <c r="P9" s="29"/>
      <c r="Q9" s="29">
        <v>280</v>
      </c>
      <c r="R9" s="29">
        <v>0</v>
      </c>
      <c r="S9" s="29" t="s">
        <v>387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</row>
    <row r="10" spans="1:168" customFormat="1" ht="40.9" customHeight="1">
      <c r="A10" s="1"/>
      <c r="B10" s="31"/>
      <c r="C10" s="31"/>
      <c r="D10" s="81">
        <v>2</v>
      </c>
      <c r="E10" s="81" t="s">
        <v>17</v>
      </c>
      <c r="F10" s="31" t="s">
        <v>103</v>
      </c>
      <c r="G10" s="39" t="s">
        <v>612</v>
      </c>
      <c r="H10" s="31" t="s">
        <v>19</v>
      </c>
      <c r="I10" s="79">
        <f>Zásobník[[#This Row],[Predpokladané náklady na realizáciu projektu '[eur s DPH']2]]/1.2</f>
        <v>13799562.367054718</v>
      </c>
      <c r="J10" s="135">
        <v>16559474.840465661</v>
      </c>
      <c r="K10" s="31" t="s">
        <v>20</v>
      </c>
      <c r="L10" s="31" t="s">
        <v>21</v>
      </c>
      <c r="M10" s="29" t="s">
        <v>22</v>
      </c>
      <c r="N10" s="39" t="s">
        <v>23</v>
      </c>
      <c r="O10" s="39" t="s">
        <v>131</v>
      </c>
      <c r="P10" s="134"/>
      <c r="Q10" s="134">
        <v>266</v>
      </c>
      <c r="R10" s="134">
        <v>0</v>
      </c>
      <c r="S10" s="29" t="s">
        <v>387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</row>
    <row r="11" spans="1:168" customFormat="1" ht="40.9" customHeight="1">
      <c r="A11" s="1"/>
      <c r="B11" s="32"/>
      <c r="C11" s="32"/>
      <c r="D11" s="105">
        <v>1</v>
      </c>
      <c r="E11" s="106" t="s">
        <v>17</v>
      </c>
      <c r="F11" s="137" t="s">
        <v>375</v>
      </c>
      <c r="G11" s="48" t="s">
        <v>613</v>
      </c>
      <c r="H11" s="106" t="s">
        <v>19</v>
      </c>
      <c r="I11" s="126">
        <f>Zásobník[[#This Row],[Predpokladané náklady na realizáciu projektu '[eur s DPH']2]]/1.2</f>
        <v>19871277</v>
      </c>
      <c r="J11" s="108">
        <v>23845532.399999999</v>
      </c>
      <c r="K11" s="106" t="s">
        <v>20</v>
      </c>
      <c r="L11" s="32" t="s">
        <v>21</v>
      </c>
      <c r="M11" s="48" t="s">
        <v>22</v>
      </c>
      <c r="N11" s="48" t="s">
        <v>25</v>
      </c>
      <c r="O11" s="48" t="s">
        <v>26</v>
      </c>
      <c r="P11" s="48"/>
      <c r="Q11" s="48">
        <v>280</v>
      </c>
      <c r="R11" s="48">
        <v>294</v>
      </c>
      <c r="S11" s="48" t="s">
        <v>387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</row>
    <row r="12" spans="1:168" customFormat="1" ht="40.9" customHeight="1">
      <c r="A12" s="1"/>
      <c r="B12" s="32"/>
      <c r="C12" s="32"/>
      <c r="D12" s="105">
        <v>2</v>
      </c>
      <c r="E12" s="106" t="s">
        <v>17</v>
      </c>
      <c r="F12" s="137" t="s">
        <v>378</v>
      </c>
      <c r="G12" s="48" t="s">
        <v>614</v>
      </c>
      <c r="H12" s="106" t="s">
        <v>19</v>
      </c>
      <c r="I12" s="126">
        <f>Zásobník[[#This Row],[Predpokladané náklady na realizáciu projektu '[eur s DPH']2]]/1.2</f>
        <v>4495000</v>
      </c>
      <c r="J12" s="108">
        <v>5394000</v>
      </c>
      <c r="K12" s="106" t="s">
        <v>20</v>
      </c>
      <c r="L12" s="32" t="s">
        <v>21</v>
      </c>
      <c r="M12" s="48" t="s">
        <v>22</v>
      </c>
      <c r="N12" s="48" t="s">
        <v>25</v>
      </c>
      <c r="O12" s="48" t="s">
        <v>26</v>
      </c>
      <c r="P12" s="107"/>
      <c r="Q12" s="107">
        <v>280</v>
      </c>
      <c r="R12" s="107">
        <v>214</v>
      </c>
      <c r="S12" s="48" t="s">
        <v>387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</row>
    <row r="13" spans="1:168" customFormat="1" ht="40.9" customHeight="1">
      <c r="A13" s="1"/>
      <c r="B13" s="32"/>
      <c r="C13" s="32"/>
      <c r="D13" s="105">
        <v>3</v>
      </c>
      <c r="E13" s="106" t="s">
        <v>17</v>
      </c>
      <c r="F13" s="137" t="s">
        <v>376</v>
      </c>
      <c r="G13" s="48" t="s">
        <v>615</v>
      </c>
      <c r="H13" s="106" t="s">
        <v>19</v>
      </c>
      <c r="I13" s="126">
        <f>Zásobník[[#This Row],[Predpokladané náklady na realizáciu projektu '[eur s DPH']2]]/1.2</f>
        <v>4759768.76</v>
      </c>
      <c r="J13" s="108">
        <v>5711722.5119999992</v>
      </c>
      <c r="K13" s="106" t="s">
        <v>20</v>
      </c>
      <c r="L13" s="32" t="s">
        <v>21</v>
      </c>
      <c r="M13" s="48" t="s">
        <v>22</v>
      </c>
      <c r="N13" s="48" t="s">
        <v>25</v>
      </c>
      <c r="O13" s="48" t="s">
        <v>26</v>
      </c>
      <c r="P13" s="107"/>
      <c r="Q13" s="107">
        <v>280</v>
      </c>
      <c r="R13" s="107">
        <v>202</v>
      </c>
      <c r="S13" s="48" t="s">
        <v>387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</row>
    <row r="14" spans="1:168" customFormat="1" ht="40.9" customHeight="1">
      <c r="A14" s="1"/>
      <c r="B14" s="32"/>
      <c r="C14" s="32"/>
      <c r="D14" s="105">
        <v>4</v>
      </c>
      <c r="E14" s="106" t="s">
        <v>17</v>
      </c>
      <c r="F14" s="137" t="s">
        <v>377</v>
      </c>
      <c r="G14" s="48" t="s">
        <v>616</v>
      </c>
      <c r="H14" s="106" t="s">
        <v>19</v>
      </c>
      <c r="I14" s="126">
        <f>Zásobník[[#This Row],[Predpokladané náklady na realizáciu projektu '[eur s DPH']2]]/1.2</f>
        <v>3723254.9699999997</v>
      </c>
      <c r="J14" s="108">
        <v>4467905.9639999997</v>
      </c>
      <c r="K14" s="106" t="s">
        <v>20</v>
      </c>
      <c r="L14" s="32" t="s">
        <v>21</v>
      </c>
      <c r="M14" s="48" t="s">
        <v>22</v>
      </c>
      <c r="N14" s="48" t="s">
        <v>25</v>
      </c>
      <c r="O14" s="48" t="s">
        <v>26</v>
      </c>
      <c r="P14" s="107"/>
      <c r="Q14" s="107">
        <v>280</v>
      </c>
      <c r="R14" s="107">
        <v>158</v>
      </c>
      <c r="S14" s="48" t="s">
        <v>387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</row>
    <row r="15" spans="1:168" customFormat="1" ht="40.9" customHeight="1">
      <c r="A15" s="1"/>
      <c r="B15" s="32"/>
      <c r="C15" s="32"/>
      <c r="D15" s="105">
        <v>5</v>
      </c>
      <c r="E15" s="32" t="s">
        <v>17</v>
      </c>
      <c r="F15" s="137" t="s">
        <v>379</v>
      </c>
      <c r="G15" s="144" t="s">
        <v>617</v>
      </c>
      <c r="H15" s="32" t="s">
        <v>19</v>
      </c>
      <c r="I15" s="99">
        <f>Zásobník[[#This Row],[Predpokladané náklady na realizáciu projektu '[eur s DPH']2]]/1.2</f>
        <v>22616848</v>
      </c>
      <c r="J15" s="47">
        <v>27140217.599999998</v>
      </c>
      <c r="K15" s="106" t="s">
        <v>20</v>
      </c>
      <c r="L15" s="32" t="s">
        <v>21</v>
      </c>
      <c r="M15" s="48" t="s">
        <v>22</v>
      </c>
      <c r="N15" s="48" t="s">
        <v>25</v>
      </c>
      <c r="O15" s="48" t="s">
        <v>26</v>
      </c>
      <c r="P15" s="48"/>
      <c r="Q15" s="48">
        <v>280</v>
      </c>
      <c r="R15" s="48">
        <v>0</v>
      </c>
      <c r="S15" s="48" t="s">
        <v>387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</row>
    <row r="16" spans="1:168" customFormat="1" ht="40.9" hidden="1" customHeight="1">
      <c r="A16" s="1"/>
      <c r="B16" s="32"/>
      <c r="C16" s="32"/>
      <c r="D16" s="180">
        <v>5</v>
      </c>
      <c r="E16" s="32" t="s">
        <v>17</v>
      </c>
      <c r="F16" s="137" t="s">
        <v>379</v>
      </c>
      <c r="G16" s="174" t="s">
        <v>462</v>
      </c>
      <c r="H16" s="32" t="s">
        <v>19</v>
      </c>
      <c r="I16" s="175">
        <f>Zásobník[[#This Row],[Predpokladané náklady na realizáciu projektu '[eur s DPH']2]]/1.2</f>
        <v>220466.66666666669</v>
      </c>
      <c r="J16" s="176">
        <v>264560</v>
      </c>
      <c r="K16" s="173" t="s">
        <v>132</v>
      </c>
      <c r="L16" s="32" t="s">
        <v>21</v>
      </c>
      <c r="M16" s="177" t="s">
        <v>463</v>
      </c>
      <c r="N16" s="48" t="s">
        <v>33</v>
      </c>
      <c r="O16" s="48" t="s">
        <v>26</v>
      </c>
      <c r="P16" s="174"/>
      <c r="Q16" s="48">
        <v>280</v>
      </c>
      <c r="R16" s="48">
        <v>0</v>
      </c>
      <c r="S16" s="174" t="s">
        <v>132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</row>
    <row r="17" spans="1:168" customFormat="1" ht="40.9" customHeight="1">
      <c r="A17" s="1"/>
      <c r="B17" s="32"/>
      <c r="C17" s="32"/>
      <c r="D17" s="105">
        <v>6</v>
      </c>
      <c r="E17" s="32" t="s">
        <v>17</v>
      </c>
      <c r="F17" s="137" t="s">
        <v>380</v>
      </c>
      <c r="G17" s="48" t="s">
        <v>618</v>
      </c>
      <c r="H17" s="32" t="s">
        <v>19</v>
      </c>
      <c r="I17" s="126">
        <f>Zásobník[[#This Row],[Predpokladané náklady na realizáciu projektu '[eur s DPH']2]]/1.2</f>
        <v>3927866.9999999995</v>
      </c>
      <c r="J17" s="108">
        <v>4713440.3999999994</v>
      </c>
      <c r="K17" s="106" t="s">
        <v>20</v>
      </c>
      <c r="L17" s="32" t="s">
        <v>21</v>
      </c>
      <c r="M17" s="48" t="s">
        <v>22</v>
      </c>
      <c r="N17" s="48" t="s">
        <v>25</v>
      </c>
      <c r="O17" s="48" t="s">
        <v>26</v>
      </c>
      <c r="P17" s="48"/>
      <c r="Q17" s="48">
        <v>266</v>
      </c>
      <c r="R17" s="48">
        <v>368</v>
      </c>
      <c r="S17" s="48" t="s">
        <v>387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</row>
    <row r="18" spans="1:168" customFormat="1" ht="40.9" customHeight="1">
      <c r="A18" s="1"/>
      <c r="B18" s="32"/>
      <c r="C18" s="32"/>
      <c r="D18" s="105">
        <v>7</v>
      </c>
      <c r="E18" s="143" t="s">
        <v>17</v>
      </c>
      <c r="F18" s="106" t="s">
        <v>104</v>
      </c>
      <c r="G18" s="107" t="s">
        <v>619</v>
      </c>
      <c r="H18" s="32" t="s">
        <v>19</v>
      </c>
      <c r="I18" s="126">
        <f>Zásobník[[#This Row],[Predpokladané náklady na realizáciu projektu '[eur s DPH']2]]/1.2</f>
        <v>6885149.0089999996</v>
      </c>
      <c r="J18" s="108">
        <v>8262178.8107999992</v>
      </c>
      <c r="K18" s="106" t="s">
        <v>20</v>
      </c>
      <c r="L18" s="32" t="s">
        <v>21</v>
      </c>
      <c r="M18" s="48" t="s">
        <v>22</v>
      </c>
      <c r="N18" s="48" t="s">
        <v>25</v>
      </c>
      <c r="O18" s="48" t="s">
        <v>26</v>
      </c>
      <c r="P18" s="48"/>
      <c r="Q18" s="48">
        <v>266</v>
      </c>
      <c r="R18" s="48">
        <v>326</v>
      </c>
      <c r="S18" s="48" t="s">
        <v>387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</row>
    <row r="19" spans="1:168" customFormat="1" ht="40.9" customHeight="1">
      <c r="A19" s="1"/>
      <c r="B19" s="32"/>
      <c r="C19" s="32"/>
      <c r="D19" s="105">
        <v>8</v>
      </c>
      <c r="E19" s="32" t="s">
        <v>17</v>
      </c>
      <c r="F19" s="106" t="s">
        <v>111</v>
      </c>
      <c r="G19" s="107" t="s">
        <v>620</v>
      </c>
      <c r="H19" s="32" t="s">
        <v>19</v>
      </c>
      <c r="I19" s="126">
        <f>Zásobník[[#This Row],[Predpokladané náklady na realizáciu projektu '[eur s DPH']2]]/1.2</f>
        <v>2190770</v>
      </c>
      <c r="J19" s="108">
        <v>2628924</v>
      </c>
      <c r="K19" s="106" t="s">
        <v>20</v>
      </c>
      <c r="L19" s="32" t="s">
        <v>21</v>
      </c>
      <c r="M19" s="48" t="s">
        <v>22</v>
      </c>
      <c r="N19" s="48" t="s">
        <v>25</v>
      </c>
      <c r="O19" s="48" t="s">
        <v>26</v>
      </c>
      <c r="P19" s="48"/>
      <c r="Q19" s="48">
        <v>266</v>
      </c>
      <c r="R19" s="48">
        <v>206</v>
      </c>
      <c r="S19" s="48" t="s">
        <v>387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</row>
    <row r="20" spans="1:168" customFormat="1" ht="40.9" customHeight="1">
      <c r="A20" s="1"/>
      <c r="B20" s="32"/>
      <c r="C20" s="32"/>
      <c r="D20" s="105">
        <v>9</v>
      </c>
      <c r="E20" s="143" t="s">
        <v>17</v>
      </c>
      <c r="F20" s="106" t="s">
        <v>381</v>
      </c>
      <c r="G20" s="48" t="s">
        <v>621</v>
      </c>
      <c r="H20" s="32" t="s">
        <v>19</v>
      </c>
      <c r="I20" s="126">
        <f>Zásobník[[#This Row],[Predpokladané náklady na realizáciu projektu '[eur s DPH']2]]/1.2</f>
        <v>7560854.4299999997</v>
      </c>
      <c r="J20" s="108">
        <v>9073025.3159999996</v>
      </c>
      <c r="K20" s="106" t="s">
        <v>20</v>
      </c>
      <c r="L20" s="32" t="s">
        <v>21</v>
      </c>
      <c r="M20" s="48" t="s">
        <v>22</v>
      </c>
      <c r="N20" s="48" t="s">
        <v>25</v>
      </c>
      <c r="O20" s="48" t="s">
        <v>26</v>
      </c>
      <c r="P20" s="48"/>
      <c r="Q20" s="48">
        <v>266</v>
      </c>
      <c r="R20" s="48">
        <v>198</v>
      </c>
      <c r="S20" s="48" t="s">
        <v>387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</row>
    <row r="21" spans="1:168" customFormat="1" ht="40.9" customHeight="1">
      <c r="A21" s="1"/>
      <c r="B21" s="32"/>
      <c r="C21" s="32"/>
      <c r="D21" s="105">
        <v>10</v>
      </c>
      <c r="E21" s="143" t="s">
        <v>17</v>
      </c>
      <c r="F21" s="106" t="s">
        <v>106</v>
      </c>
      <c r="G21" s="48" t="s">
        <v>622</v>
      </c>
      <c r="H21" s="32" t="s">
        <v>19</v>
      </c>
      <c r="I21" s="126">
        <f>Zásobník[[#This Row],[Predpokladané náklady na realizáciu projektu '[eur s DPH']2]]/1.2</f>
        <v>6135297.1200000001</v>
      </c>
      <c r="J21" s="108">
        <v>7362356.5439999998</v>
      </c>
      <c r="K21" s="106" t="s">
        <v>20</v>
      </c>
      <c r="L21" s="32" t="s">
        <v>21</v>
      </c>
      <c r="M21" s="48" t="s">
        <v>22</v>
      </c>
      <c r="N21" s="48" t="s">
        <v>25</v>
      </c>
      <c r="O21" s="48" t="s">
        <v>26</v>
      </c>
      <c r="P21" s="48"/>
      <c r="Q21" s="48">
        <v>266</v>
      </c>
      <c r="R21" s="48">
        <v>178</v>
      </c>
      <c r="S21" s="48" t="s">
        <v>387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</row>
    <row r="22" spans="1:168" customFormat="1" ht="40.9" customHeight="1">
      <c r="A22" s="1"/>
      <c r="B22" s="32"/>
      <c r="C22" s="32"/>
      <c r="D22" s="105">
        <v>11</v>
      </c>
      <c r="E22" s="32" t="s">
        <v>17</v>
      </c>
      <c r="F22" s="106" t="s">
        <v>382</v>
      </c>
      <c r="G22" s="48" t="s">
        <v>623</v>
      </c>
      <c r="H22" s="32" t="s">
        <v>19</v>
      </c>
      <c r="I22" s="126">
        <f>Zásobník[[#This Row],[Predpokladané náklady na realizáciu projektu '[eur s DPH']2]]/1.2</f>
        <v>1234412.6099999999</v>
      </c>
      <c r="J22" s="108">
        <v>1481295.1319999998</v>
      </c>
      <c r="K22" s="106" t="s">
        <v>20</v>
      </c>
      <c r="L22" s="32" t="s">
        <v>21</v>
      </c>
      <c r="M22" s="48" t="s">
        <v>22</v>
      </c>
      <c r="N22" s="48" t="s">
        <v>25</v>
      </c>
      <c r="O22" s="48" t="s">
        <v>26</v>
      </c>
      <c r="P22" s="48"/>
      <c r="Q22" s="48">
        <v>266</v>
      </c>
      <c r="R22" s="48">
        <v>142</v>
      </c>
      <c r="S22" s="48" t="s">
        <v>387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</row>
    <row r="23" spans="1:168" customFormat="1" ht="40.9" customHeight="1">
      <c r="A23" s="1"/>
      <c r="B23" s="32"/>
      <c r="C23" s="32"/>
      <c r="D23" s="105">
        <v>12</v>
      </c>
      <c r="E23" s="32" t="s">
        <v>17</v>
      </c>
      <c r="F23" s="106" t="s">
        <v>96</v>
      </c>
      <c r="G23" s="48" t="s">
        <v>624</v>
      </c>
      <c r="H23" s="32" t="s">
        <v>19</v>
      </c>
      <c r="I23" s="126">
        <f>Zásobník[[#This Row],[Predpokladané náklady na realizáciu projektu '[eur s DPH']2]]/1.2</f>
        <v>1767597.9154360578</v>
      </c>
      <c r="J23" s="108">
        <v>2121117.4985232693</v>
      </c>
      <c r="K23" s="106" t="s">
        <v>20</v>
      </c>
      <c r="L23" s="32" t="s">
        <v>21</v>
      </c>
      <c r="M23" s="48" t="s">
        <v>22</v>
      </c>
      <c r="N23" s="48" t="s">
        <v>25</v>
      </c>
      <c r="O23" s="48" t="s">
        <v>26</v>
      </c>
      <c r="P23" s="48"/>
      <c r="Q23" s="48">
        <v>266</v>
      </c>
      <c r="R23" s="48">
        <v>96</v>
      </c>
      <c r="S23" s="48" t="s">
        <v>387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</row>
    <row r="24" spans="1:168" customFormat="1" ht="40.9" customHeight="1">
      <c r="A24" s="1"/>
      <c r="B24" s="32"/>
      <c r="C24" s="32"/>
      <c r="D24" s="143">
        <v>13</v>
      </c>
      <c r="E24" s="32" t="s">
        <v>17</v>
      </c>
      <c r="F24" s="32" t="s">
        <v>416</v>
      </c>
      <c r="G24" s="48" t="s">
        <v>625</v>
      </c>
      <c r="H24" s="32" t="s">
        <v>19</v>
      </c>
      <c r="I24" s="126">
        <f>Zásobník[[#This Row],[Predpokladané náklady na realizáciu projektu '[eur s DPH']2]]/1.2</f>
        <v>10042160</v>
      </c>
      <c r="J24" s="47">
        <v>12050592</v>
      </c>
      <c r="K24" s="32" t="s">
        <v>20</v>
      </c>
      <c r="L24" s="32" t="s">
        <v>21</v>
      </c>
      <c r="M24" s="163" t="s">
        <v>22</v>
      </c>
      <c r="N24" s="48" t="s">
        <v>23</v>
      </c>
      <c r="O24" s="48" t="s">
        <v>131</v>
      </c>
      <c r="P24" s="48"/>
      <c r="Q24" s="48">
        <v>266</v>
      </c>
      <c r="R24" s="48">
        <v>0</v>
      </c>
      <c r="S24" s="48" t="s">
        <v>387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</row>
    <row r="25" spans="1:168" customFormat="1" ht="40.9" customHeight="1">
      <c r="A25" s="1"/>
      <c r="B25" s="32"/>
      <c r="C25" s="32"/>
      <c r="D25" s="143">
        <v>14</v>
      </c>
      <c r="E25" s="32" t="s">
        <v>17</v>
      </c>
      <c r="F25" s="106" t="s">
        <v>80</v>
      </c>
      <c r="G25" s="48" t="s">
        <v>626</v>
      </c>
      <c r="H25" s="32" t="s">
        <v>19</v>
      </c>
      <c r="I25" s="99">
        <f>Zásobník[[#This Row],[Predpokladané náklady na realizáciu projektu '[eur s DPH']2]]/1.2</f>
        <v>3750000</v>
      </c>
      <c r="J25" s="108">
        <v>4500000</v>
      </c>
      <c r="K25" s="106" t="s">
        <v>20</v>
      </c>
      <c r="L25" s="32" t="s">
        <v>21</v>
      </c>
      <c r="M25" s="48" t="s">
        <v>22</v>
      </c>
      <c r="N25" s="48" t="s">
        <v>25</v>
      </c>
      <c r="O25" s="48" t="s">
        <v>26</v>
      </c>
      <c r="P25" s="48"/>
      <c r="Q25" s="48">
        <v>255</v>
      </c>
      <c r="R25" s="48">
        <v>0</v>
      </c>
      <c r="S25" s="48" t="s">
        <v>387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</row>
    <row r="26" spans="1:168" customFormat="1" ht="40.9" customHeight="1">
      <c r="A26" s="1"/>
      <c r="B26" s="32"/>
      <c r="C26" s="32"/>
      <c r="D26" s="143">
        <v>15</v>
      </c>
      <c r="E26" s="32" t="s">
        <v>17</v>
      </c>
      <c r="F26" s="106" t="s">
        <v>82</v>
      </c>
      <c r="G26" s="107" t="s">
        <v>627</v>
      </c>
      <c r="H26" s="32" t="s">
        <v>19</v>
      </c>
      <c r="I26" s="126">
        <f>Zásobník[[#This Row],[Predpokladané náklady na realizáciu projektu '[eur s DPH']2]]/1.2</f>
        <v>2237988.7395480578</v>
      </c>
      <c r="J26" s="108">
        <v>2685586.4874576693</v>
      </c>
      <c r="K26" s="106" t="s">
        <v>20</v>
      </c>
      <c r="L26" s="32" t="s">
        <v>21</v>
      </c>
      <c r="M26" s="48" t="s">
        <v>22</v>
      </c>
      <c r="N26" s="48" t="s">
        <v>25</v>
      </c>
      <c r="O26" s="48" t="s">
        <v>26</v>
      </c>
      <c r="P26" s="48"/>
      <c r="Q26" s="48">
        <v>248</v>
      </c>
      <c r="R26" s="48">
        <v>160</v>
      </c>
      <c r="S26" s="48" t="s">
        <v>387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</row>
    <row r="27" spans="1:168" customFormat="1" ht="40.9" customHeight="1">
      <c r="A27" s="1"/>
      <c r="B27" s="32"/>
      <c r="C27" s="32"/>
      <c r="D27" s="143">
        <v>16</v>
      </c>
      <c r="E27" s="32" t="s">
        <v>17</v>
      </c>
      <c r="F27" s="106" t="s">
        <v>391</v>
      </c>
      <c r="G27" s="48" t="s">
        <v>628</v>
      </c>
      <c r="H27" s="32" t="s">
        <v>19</v>
      </c>
      <c r="I27" s="126">
        <f>Zásobník[[#This Row],[Predpokladané náklady na realizáciu projektu '[eur s DPH']2]]/1.2</f>
        <v>4694127</v>
      </c>
      <c r="J27" s="108">
        <v>5632952.3999999994</v>
      </c>
      <c r="K27" s="106" t="s">
        <v>20</v>
      </c>
      <c r="L27" s="32" t="s">
        <v>21</v>
      </c>
      <c r="M27" s="48" t="s">
        <v>22</v>
      </c>
      <c r="N27" s="48" t="s">
        <v>25</v>
      </c>
      <c r="O27" s="48" t="s">
        <v>26</v>
      </c>
      <c r="P27" s="150" t="s">
        <v>392</v>
      </c>
      <c r="Q27" s="48">
        <v>247</v>
      </c>
      <c r="R27" s="48">
        <v>166</v>
      </c>
      <c r="S27" s="48" t="s">
        <v>387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</row>
    <row r="28" spans="1:168" customFormat="1" ht="40.9" customHeight="1">
      <c r="A28" s="1"/>
      <c r="B28" s="32"/>
      <c r="C28" s="32"/>
      <c r="D28" s="143">
        <v>17</v>
      </c>
      <c r="E28" s="32" t="s">
        <v>17</v>
      </c>
      <c r="F28" s="106" t="s">
        <v>167</v>
      </c>
      <c r="G28" s="48" t="s">
        <v>629</v>
      </c>
      <c r="H28" s="32" t="s">
        <v>19</v>
      </c>
      <c r="I28" s="126">
        <f>Zásobník[[#This Row],[Predpokladané náklady na realizáciu projektu '[eur s DPH']2]]/1.2</f>
        <v>1906139</v>
      </c>
      <c r="J28" s="108">
        <v>2287366.7999999998</v>
      </c>
      <c r="K28" s="106" t="s">
        <v>20</v>
      </c>
      <c r="L28" s="32" t="s">
        <v>21</v>
      </c>
      <c r="M28" s="48" t="s">
        <v>22</v>
      </c>
      <c r="N28" s="48" t="s">
        <v>25</v>
      </c>
      <c r="O28" s="48" t="s">
        <v>26</v>
      </c>
      <c r="P28" s="107"/>
      <c r="Q28" s="48">
        <v>247</v>
      </c>
      <c r="R28" s="48">
        <v>126</v>
      </c>
      <c r="S28" s="48" t="s">
        <v>387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</row>
    <row r="29" spans="1:168" customFormat="1" ht="40.9" customHeight="1">
      <c r="A29" s="1"/>
      <c r="B29" s="32"/>
      <c r="C29" s="32"/>
      <c r="D29" s="143">
        <v>18</v>
      </c>
      <c r="E29" s="32" t="s">
        <v>17</v>
      </c>
      <c r="F29" s="32" t="s">
        <v>169</v>
      </c>
      <c r="G29" s="48" t="s">
        <v>630</v>
      </c>
      <c r="H29" s="32" t="s">
        <v>19</v>
      </c>
      <c r="I29" s="99">
        <f>Zásobník[[#This Row],[Predpokladané náklady na realizáciu projektu '[eur s DPH']2]]/1.2</f>
        <v>1793000</v>
      </c>
      <c r="J29" s="47">
        <v>2151600</v>
      </c>
      <c r="K29" s="32" t="s">
        <v>20</v>
      </c>
      <c r="L29" s="32" t="s">
        <v>21</v>
      </c>
      <c r="M29" s="48" t="s">
        <v>395</v>
      </c>
      <c r="N29" s="48" t="s">
        <v>25</v>
      </c>
      <c r="O29" s="48" t="s">
        <v>131</v>
      </c>
      <c r="P29" s="152"/>
      <c r="Q29" s="48">
        <v>247</v>
      </c>
      <c r="R29" s="48">
        <v>106</v>
      </c>
      <c r="S29" s="48" t="s">
        <v>387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</row>
    <row r="30" spans="1:168" customFormat="1" ht="40.9" customHeight="1">
      <c r="A30" s="1"/>
      <c r="B30" s="32"/>
      <c r="C30" s="32"/>
      <c r="D30" s="143">
        <v>19</v>
      </c>
      <c r="E30" s="32" t="s">
        <v>17</v>
      </c>
      <c r="F30" s="106" t="s">
        <v>36</v>
      </c>
      <c r="G30" s="107" t="s">
        <v>632</v>
      </c>
      <c r="H30" s="32" t="s">
        <v>19</v>
      </c>
      <c r="I30" s="126">
        <f>Zásobník[[#This Row],[Predpokladané náklady na realizáciu projektu '[eur s DPH']2]]/1.2</f>
        <v>2999600</v>
      </c>
      <c r="J30" s="108">
        <v>3599520</v>
      </c>
      <c r="K30" s="106" t="s">
        <v>20</v>
      </c>
      <c r="L30" s="32" t="s">
        <v>21</v>
      </c>
      <c r="M30" s="48" t="s">
        <v>22</v>
      </c>
      <c r="N30" s="48" t="s">
        <v>25</v>
      </c>
      <c r="O30" s="48" t="s">
        <v>26</v>
      </c>
      <c r="P30" s="48"/>
      <c r="Q30" s="48">
        <v>240</v>
      </c>
      <c r="R30" s="48">
        <v>292</v>
      </c>
      <c r="S30" s="48" t="s">
        <v>387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</row>
    <row r="31" spans="1:168" customFormat="1" ht="40.9" customHeight="1">
      <c r="A31" s="1"/>
      <c r="B31" s="32"/>
      <c r="C31" s="32"/>
      <c r="D31" s="143">
        <v>20</v>
      </c>
      <c r="E31" s="32" t="s">
        <v>17</v>
      </c>
      <c r="F31" s="106" t="s">
        <v>54</v>
      </c>
      <c r="G31" s="48" t="s">
        <v>633</v>
      </c>
      <c r="H31" s="32" t="s">
        <v>19</v>
      </c>
      <c r="I31" s="126">
        <f>Zásobník[[#This Row],[Predpokladané náklady na realizáciu projektu '[eur s DPH']2]]/1.2</f>
        <v>2012715</v>
      </c>
      <c r="J31" s="108">
        <v>2415258</v>
      </c>
      <c r="K31" s="106" t="s">
        <v>20</v>
      </c>
      <c r="L31" s="32" t="s">
        <v>21</v>
      </c>
      <c r="M31" s="48" t="s">
        <v>22</v>
      </c>
      <c r="N31" s="48" t="s">
        <v>25</v>
      </c>
      <c r="O31" s="48" t="s">
        <v>26</v>
      </c>
      <c r="P31" s="48"/>
      <c r="Q31" s="48">
        <v>240</v>
      </c>
      <c r="R31" s="48">
        <v>228</v>
      </c>
      <c r="S31" s="48" t="s">
        <v>387</v>
      </c>
      <c r="T31" s="1"/>
      <c r="U31" s="1"/>
      <c r="V31" s="239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</row>
    <row r="32" spans="1:168" customFormat="1" ht="40.9" customHeight="1">
      <c r="A32" s="1"/>
      <c r="B32" s="32"/>
      <c r="C32" s="32"/>
      <c r="D32" s="143">
        <v>21</v>
      </c>
      <c r="E32" s="32" t="s">
        <v>17</v>
      </c>
      <c r="F32" s="106" t="s">
        <v>49</v>
      </c>
      <c r="G32" s="107" t="s">
        <v>629</v>
      </c>
      <c r="H32" s="32" t="s">
        <v>19</v>
      </c>
      <c r="I32" s="126">
        <f>Zásobník[[#This Row],[Predpokladané náklady na realizáciu projektu '[eur s DPH']2]]/1.2</f>
        <v>3144051</v>
      </c>
      <c r="J32" s="108">
        <v>3772861.1999999997</v>
      </c>
      <c r="K32" s="106" t="s">
        <v>20</v>
      </c>
      <c r="L32" s="32" t="s">
        <v>21</v>
      </c>
      <c r="M32" s="48" t="s">
        <v>22</v>
      </c>
      <c r="N32" s="48" t="s">
        <v>25</v>
      </c>
      <c r="O32" s="48" t="s">
        <v>26</v>
      </c>
      <c r="P32" s="48"/>
      <c r="Q32" s="48">
        <v>240</v>
      </c>
      <c r="R32" s="48">
        <v>202</v>
      </c>
      <c r="S32" s="48" t="s">
        <v>387</v>
      </c>
      <c r="T32" s="1"/>
      <c r="U32" s="1"/>
      <c r="V32" s="1"/>
      <c r="W32" s="239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</row>
    <row r="33" spans="1:168" customFormat="1" ht="40.9" customHeight="1">
      <c r="A33" s="1"/>
      <c r="B33" s="32"/>
      <c r="C33" s="32"/>
      <c r="D33" s="240"/>
      <c r="E33" s="32" t="s">
        <v>17</v>
      </c>
      <c r="F33" s="241" t="s">
        <v>18</v>
      </c>
      <c r="G33" s="242" t="s">
        <v>639</v>
      </c>
      <c r="H33" s="32" t="s">
        <v>19</v>
      </c>
      <c r="I33" s="243">
        <f>Zásobník[[#This Row],[Predpokladané náklady na realizáciu projektu '[eur s DPH']2]]/1.2</f>
        <v>6018176</v>
      </c>
      <c r="J33" s="244">
        <v>7221811.2000000002</v>
      </c>
      <c r="K33" s="106" t="s">
        <v>20</v>
      </c>
      <c r="L33" s="32" t="s">
        <v>21</v>
      </c>
      <c r="M33" s="48" t="s">
        <v>22</v>
      </c>
      <c r="N33" s="48" t="s">
        <v>25</v>
      </c>
      <c r="O33" s="48" t="s">
        <v>26</v>
      </c>
      <c r="P33" s="48"/>
      <c r="Q33" s="48"/>
      <c r="R33" s="48"/>
      <c r="S33" s="48" t="s">
        <v>387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</row>
    <row r="34" spans="1:168" customFormat="1" ht="40.9" hidden="1" customHeight="1">
      <c r="A34" s="1"/>
      <c r="B34" s="32"/>
      <c r="C34" s="32"/>
      <c r="D34" s="143">
        <v>22</v>
      </c>
      <c r="E34" s="32" t="s">
        <v>17</v>
      </c>
      <c r="F34" s="173" t="s">
        <v>27</v>
      </c>
      <c r="G34" s="48" t="s">
        <v>604</v>
      </c>
      <c r="H34" s="32" t="s">
        <v>19</v>
      </c>
      <c r="I34" s="99">
        <f>Zásobník[[#This Row],[Predpokladané náklady na realizáciu projektu '[eur s DPH']2]]/1.2</f>
        <v>15333.333333333334</v>
      </c>
      <c r="J34" s="47">
        <v>18400</v>
      </c>
      <c r="K34" s="32" t="s">
        <v>132</v>
      </c>
      <c r="L34" s="32" t="s">
        <v>21</v>
      </c>
      <c r="M34" s="177" t="s">
        <v>463</v>
      </c>
      <c r="N34" s="48" t="s">
        <v>33</v>
      </c>
      <c r="O34" s="48" t="s">
        <v>26</v>
      </c>
      <c r="P34" s="174"/>
      <c r="Q34" s="174">
        <v>240</v>
      </c>
      <c r="R34" s="174">
        <v>164</v>
      </c>
      <c r="S34" s="174" t="s">
        <v>646</v>
      </c>
      <c r="T34" s="1"/>
      <c r="U34" s="1"/>
      <c r="V34" s="1"/>
      <c r="W34" s="1"/>
      <c r="X34" s="1"/>
      <c r="Y34" s="239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</row>
    <row r="35" spans="1:168" customFormat="1" ht="40.9" hidden="1" customHeight="1">
      <c r="A35" s="1"/>
      <c r="B35" s="32"/>
      <c r="C35" s="32"/>
      <c r="D35" s="143">
        <v>22</v>
      </c>
      <c r="E35" s="32" t="s">
        <v>17</v>
      </c>
      <c r="F35" s="173" t="s">
        <v>27</v>
      </c>
      <c r="G35" s="174" t="s">
        <v>432</v>
      </c>
      <c r="H35" s="32" t="s">
        <v>19</v>
      </c>
      <c r="I35" s="175">
        <f>Zásobník[[#This Row],[Predpokladané náklady na realizáciu projektu '[eur s DPH']2]]/1.2</f>
        <v>306666.66666666669</v>
      </c>
      <c r="J35" s="176">
        <v>368000</v>
      </c>
      <c r="K35" s="106" t="s">
        <v>20</v>
      </c>
      <c r="L35" s="32" t="s">
        <v>21</v>
      </c>
      <c r="M35" s="48" t="s">
        <v>22</v>
      </c>
      <c r="N35" s="48" t="s">
        <v>25</v>
      </c>
      <c r="O35" s="48" t="s">
        <v>26</v>
      </c>
      <c r="P35" s="174"/>
      <c r="Q35" s="174">
        <v>240</v>
      </c>
      <c r="R35" s="174">
        <v>164</v>
      </c>
      <c r="S35" s="174" t="s">
        <v>390</v>
      </c>
      <c r="T35" s="1"/>
      <c r="U35" s="1"/>
      <c r="V35" s="246"/>
      <c r="W35" s="1"/>
      <c r="X35" s="1"/>
      <c r="Y35" s="239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</row>
    <row r="36" spans="1:168" customFormat="1" ht="40.9" hidden="1" customHeight="1">
      <c r="A36" s="1"/>
      <c r="B36" s="32"/>
      <c r="C36" s="32"/>
      <c r="D36" s="143">
        <v>23</v>
      </c>
      <c r="E36" s="32" t="s">
        <v>17</v>
      </c>
      <c r="F36" s="173" t="s">
        <v>75</v>
      </c>
      <c r="G36" s="174" t="s">
        <v>640</v>
      </c>
      <c r="H36" s="32" t="s">
        <v>19</v>
      </c>
      <c r="I36" s="175">
        <f>Zásobník[[#This Row],[Predpokladané náklady na realizáciu projektu '[eur s DPH']2]]/1.2</f>
        <v>102238.50000000001</v>
      </c>
      <c r="J36" s="176">
        <v>122686.20000000001</v>
      </c>
      <c r="K36" s="106" t="s">
        <v>132</v>
      </c>
      <c r="L36" s="32" t="s">
        <v>21</v>
      </c>
      <c r="M36" s="177" t="s">
        <v>463</v>
      </c>
      <c r="N36" s="48" t="s">
        <v>33</v>
      </c>
      <c r="O36" s="48" t="s">
        <v>131</v>
      </c>
      <c r="P36" s="48"/>
      <c r="Q36" s="48">
        <v>240</v>
      </c>
      <c r="R36" s="48">
        <v>120</v>
      </c>
      <c r="S36" s="48" t="s">
        <v>646</v>
      </c>
      <c r="T36" s="1"/>
      <c r="U36" s="1"/>
      <c r="V36" s="246"/>
      <c r="W36" s="1"/>
      <c r="X36" s="1"/>
      <c r="Y36" s="239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</row>
    <row r="37" spans="1:168" s="247" customFormat="1" ht="40.9" customHeight="1">
      <c r="A37" s="1"/>
      <c r="B37" s="32"/>
      <c r="C37" s="32"/>
      <c r="D37" s="143">
        <v>23</v>
      </c>
      <c r="E37" s="32" t="s">
        <v>17</v>
      </c>
      <c r="F37" s="173" t="s">
        <v>75</v>
      </c>
      <c r="G37" s="174" t="s">
        <v>641</v>
      </c>
      <c r="H37" s="32" t="s">
        <v>19</v>
      </c>
      <c r="I37" s="175">
        <f>Zásobník[[#This Row],[Predpokladané náklady na realizáciu projektu '[eur s DPH']2]]/1.2</f>
        <v>1942531.5</v>
      </c>
      <c r="J37" s="176">
        <v>2331037.7999999998</v>
      </c>
      <c r="K37" s="106" t="s">
        <v>132</v>
      </c>
      <c r="L37" s="174" t="s">
        <v>21</v>
      </c>
      <c r="M37" s="48" t="s">
        <v>22</v>
      </c>
      <c r="N37" s="48" t="s">
        <v>25</v>
      </c>
      <c r="O37" s="48" t="s">
        <v>26</v>
      </c>
      <c r="P37" s="48"/>
      <c r="Q37" s="48">
        <v>240</v>
      </c>
      <c r="R37" s="48">
        <v>120</v>
      </c>
      <c r="S37" s="48" t="s">
        <v>390</v>
      </c>
      <c r="T37" s="2"/>
      <c r="U37" s="250"/>
      <c r="V37" s="249"/>
      <c r="W37" s="2"/>
      <c r="X37" s="2"/>
      <c r="Y37" s="250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</row>
    <row r="38" spans="1:168" customFormat="1" ht="40.9" hidden="1" customHeight="1">
      <c r="A38" s="1"/>
      <c r="B38" s="32"/>
      <c r="C38" s="32"/>
      <c r="D38" s="143">
        <v>24</v>
      </c>
      <c r="E38" s="32" t="s">
        <v>17</v>
      </c>
      <c r="F38" s="164" t="s">
        <v>431</v>
      </c>
      <c r="G38" s="48" t="s">
        <v>605</v>
      </c>
      <c r="H38" s="32" t="s">
        <v>19</v>
      </c>
      <c r="I38" s="99">
        <f>Zásobník[[#This Row],[Predpokladané náklady na realizáciu projektu '[eur s DPH']2]]/1.2</f>
        <v>7619.0476190476193</v>
      </c>
      <c r="J38" s="108">
        <v>9142.8571428571431</v>
      </c>
      <c r="K38" s="32" t="s">
        <v>132</v>
      </c>
      <c r="L38" s="32" t="s">
        <v>21</v>
      </c>
      <c r="M38" s="177" t="s">
        <v>463</v>
      </c>
      <c r="N38" s="48" t="s">
        <v>33</v>
      </c>
      <c r="O38" s="48" t="s">
        <v>26</v>
      </c>
      <c r="P38" s="48"/>
      <c r="Q38" s="48">
        <v>235</v>
      </c>
      <c r="R38" s="48">
        <v>164</v>
      </c>
      <c r="S38" s="48" t="s">
        <v>646</v>
      </c>
      <c r="T38" s="2"/>
      <c r="U38" s="2"/>
      <c r="V38" s="249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</row>
    <row r="39" spans="1:168" customFormat="1" ht="40.9" hidden="1" customHeight="1">
      <c r="A39" s="1"/>
      <c r="B39" s="32"/>
      <c r="C39" s="32"/>
      <c r="D39" s="143">
        <v>24</v>
      </c>
      <c r="E39" s="32" t="s">
        <v>17</v>
      </c>
      <c r="F39" s="164" t="s">
        <v>431</v>
      </c>
      <c r="G39" s="48" t="s">
        <v>24</v>
      </c>
      <c r="H39" s="32" t="s">
        <v>19</v>
      </c>
      <c r="I39" s="126">
        <f>Zásobník[[#This Row],[Predpokladané náklady na realizáciu projektu '[eur s DPH']2]]/1.2</f>
        <v>152380.9523809524</v>
      </c>
      <c r="J39" s="108">
        <v>182857.14285714287</v>
      </c>
      <c r="K39" s="106" t="s">
        <v>20</v>
      </c>
      <c r="L39" s="32" t="s">
        <v>21</v>
      </c>
      <c r="M39" s="48" t="s">
        <v>22</v>
      </c>
      <c r="N39" s="48" t="s">
        <v>25</v>
      </c>
      <c r="O39" s="48" t="s">
        <v>26</v>
      </c>
      <c r="P39" s="48"/>
      <c r="Q39" s="48">
        <v>235</v>
      </c>
      <c r="R39" s="48">
        <v>164</v>
      </c>
      <c r="S39" s="48" t="s">
        <v>390</v>
      </c>
      <c r="T39" s="2"/>
      <c r="U39" s="250"/>
      <c r="V39" s="2"/>
      <c r="W39" s="250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</row>
    <row r="40" spans="1:168" customFormat="1" ht="40.9" hidden="1" customHeight="1">
      <c r="A40" s="1"/>
      <c r="B40" s="32"/>
      <c r="C40" s="32"/>
      <c r="D40" s="143">
        <v>25</v>
      </c>
      <c r="E40" s="32" t="s">
        <v>17</v>
      </c>
      <c r="F40" s="164" t="s">
        <v>389</v>
      </c>
      <c r="G40" s="48" t="s">
        <v>645</v>
      </c>
      <c r="H40" s="32" t="s">
        <v>19</v>
      </c>
      <c r="I40" s="126">
        <f>Zásobník[[#This Row],[Predpokladané náklady na realizáciu projektu '[eur s DPH']2]]/1.2</f>
        <v>30961.149999999998</v>
      </c>
      <c r="J40" s="108">
        <v>37153.379999999997</v>
      </c>
      <c r="K40" s="32" t="s">
        <v>20</v>
      </c>
      <c r="L40" s="32" t="s">
        <v>21</v>
      </c>
      <c r="M40" s="48" t="s">
        <v>395</v>
      </c>
      <c r="N40" s="48" t="s">
        <v>25</v>
      </c>
      <c r="O40" s="48" t="s">
        <v>131</v>
      </c>
      <c r="P40" s="261"/>
      <c r="Q40" s="48">
        <v>231</v>
      </c>
      <c r="R40" s="48">
        <v>204</v>
      </c>
      <c r="S40" s="242" t="s">
        <v>646</v>
      </c>
      <c r="T40" s="1"/>
      <c r="U40" s="239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</row>
    <row r="41" spans="1:168" customFormat="1" ht="40.9" hidden="1" customHeight="1">
      <c r="A41" s="1"/>
      <c r="B41" s="32"/>
      <c r="C41" s="32"/>
      <c r="D41" s="143">
        <v>25</v>
      </c>
      <c r="E41" s="32" t="s">
        <v>17</v>
      </c>
      <c r="F41" s="164" t="s">
        <v>389</v>
      </c>
      <c r="G41" s="48" t="s">
        <v>631</v>
      </c>
      <c r="H41" s="32" t="s">
        <v>19</v>
      </c>
      <c r="I41" s="126">
        <f>Zásobník[[#This Row],[Predpokladané náklady na realizáciu projektu '[eur s DPH']2]]/1.2</f>
        <v>588261.85</v>
      </c>
      <c r="J41" s="108">
        <v>705914.22</v>
      </c>
      <c r="K41" s="106" t="s">
        <v>20</v>
      </c>
      <c r="L41" s="32" t="s">
        <v>21</v>
      </c>
      <c r="M41" s="48" t="s">
        <v>22</v>
      </c>
      <c r="N41" s="48" t="s">
        <v>25</v>
      </c>
      <c r="O41" s="48" t="s">
        <v>26</v>
      </c>
      <c r="P41" s="107"/>
      <c r="Q41" s="107">
        <v>231</v>
      </c>
      <c r="R41" s="107">
        <v>204</v>
      </c>
      <c r="S41" s="48" t="s">
        <v>390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</row>
    <row r="42" spans="1:168" s="247" customFormat="1" ht="40.9" hidden="1" customHeight="1">
      <c r="A42" s="1"/>
      <c r="B42" s="32"/>
      <c r="C42" s="32"/>
      <c r="D42" s="143">
        <v>26</v>
      </c>
      <c r="E42" s="32" t="s">
        <v>17</v>
      </c>
      <c r="F42" s="164" t="s">
        <v>61</v>
      </c>
      <c r="G42" s="48" t="s">
        <v>606</v>
      </c>
      <c r="H42" s="32" t="s">
        <v>19</v>
      </c>
      <c r="I42" s="126">
        <f>Zásobník[[#This Row],[Predpokladané náklady na realizáciu projektu '[eur s DPH']2]]/1.2</f>
        <v>40657</v>
      </c>
      <c r="J42" s="108">
        <v>48788.4</v>
      </c>
      <c r="K42" s="126" t="s">
        <v>132</v>
      </c>
      <c r="L42" s="126" t="s">
        <v>21</v>
      </c>
      <c r="M42" s="48" t="s">
        <v>463</v>
      </c>
      <c r="N42" s="48" t="s">
        <v>33</v>
      </c>
      <c r="O42" s="48" t="s">
        <v>26</v>
      </c>
      <c r="P42" s="126"/>
      <c r="Q42" s="126">
        <v>222</v>
      </c>
      <c r="R42" s="126">
        <v>176</v>
      </c>
      <c r="S42" s="48" t="s">
        <v>646</v>
      </c>
      <c r="T42" s="2"/>
      <c r="U42" s="250"/>
      <c r="V42" s="251"/>
      <c r="W42" s="250"/>
      <c r="X42" s="2"/>
      <c r="Y42" s="25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</row>
    <row r="43" spans="1:168" s="247" customFormat="1" ht="40.9" hidden="1" customHeight="1">
      <c r="A43" s="1"/>
      <c r="B43" s="32"/>
      <c r="C43" s="32"/>
      <c r="D43" s="143">
        <v>26</v>
      </c>
      <c r="E43" s="32" t="s">
        <v>17</v>
      </c>
      <c r="F43" s="164" t="s">
        <v>61</v>
      </c>
      <c r="G43" s="48" t="s">
        <v>634</v>
      </c>
      <c r="H43" s="32" t="s">
        <v>19</v>
      </c>
      <c r="I43" s="126">
        <f>Zásobník[[#This Row],[Predpokladané náklady na realizáciu projektu '[eur s DPH']2]]/1.2</f>
        <v>772483</v>
      </c>
      <c r="J43" s="108">
        <v>926979.6</v>
      </c>
      <c r="K43" s="126" t="s">
        <v>20</v>
      </c>
      <c r="L43" s="126" t="s">
        <v>21</v>
      </c>
      <c r="M43" s="48" t="s">
        <v>22</v>
      </c>
      <c r="N43" s="126" t="s">
        <v>25</v>
      </c>
      <c r="O43" s="48" t="s">
        <v>26</v>
      </c>
      <c r="P43" s="126" t="s">
        <v>392</v>
      </c>
      <c r="Q43" s="126">
        <v>222</v>
      </c>
      <c r="R43" s="126">
        <v>176</v>
      </c>
      <c r="S43" s="48" t="s">
        <v>390</v>
      </c>
      <c r="T43" s="2"/>
      <c r="U43" s="2"/>
      <c r="V43" s="253"/>
      <c r="W43" s="250"/>
      <c r="X43" s="2"/>
      <c r="Y43" s="249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</row>
    <row r="44" spans="1:168" customFormat="1" ht="40.9" hidden="1" customHeight="1">
      <c r="A44" s="1"/>
      <c r="B44" s="32"/>
      <c r="C44" s="32"/>
      <c r="D44" s="143">
        <v>27</v>
      </c>
      <c r="E44" s="32" t="s">
        <v>17</v>
      </c>
      <c r="F44" s="164" t="s">
        <v>260</v>
      </c>
      <c r="G44" s="48" t="s">
        <v>607</v>
      </c>
      <c r="H44" s="32" t="s">
        <v>19</v>
      </c>
      <c r="I44" s="126">
        <f>Zásobník[[#This Row],[Predpokladané náklady na realizáciu projektu '[eur s DPH']2]]/1.2</f>
        <v>11480.6</v>
      </c>
      <c r="J44" s="108">
        <v>13776.72</v>
      </c>
      <c r="K44" s="32" t="s">
        <v>132</v>
      </c>
      <c r="L44" s="32" t="s">
        <v>21</v>
      </c>
      <c r="M44" s="177" t="s">
        <v>463</v>
      </c>
      <c r="N44" s="48" t="s">
        <v>33</v>
      </c>
      <c r="O44" s="48" t="s">
        <v>26</v>
      </c>
      <c r="P44" s="174"/>
      <c r="Q44" s="174">
        <v>222</v>
      </c>
      <c r="R44" s="174">
        <v>82</v>
      </c>
      <c r="S44" s="174" t="s">
        <v>646</v>
      </c>
      <c r="T44" s="2"/>
      <c r="U44" s="250"/>
      <c r="V44" s="2"/>
      <c r="W44" s="26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</row>
    <row r="45" spans="1:168" customFormat="1" ht="40.9" hidden="1" customHeight="1">
      <c r="A45" s="1"/>
      <c r="B45" s="32"/>
      <c r="C45" s="32"/>
      <c r="D45" s="143">
        <v>27</v>
      </c>
      <c r="E45" s="32" t="s">
        <v>17</v>
      </c>
      <c r="F45" s="164" t="s">
        <v>260</v>
      </c>
      <c r="G45" s="48" t="s">
        <v>635</v>
      </c>
      <c r="H45" s="32" t="s">
        <v>19</v>
      </c>
      <c r="I45" s="126">
        <f>Zásobník[[#This Row],[Predpokladané náklady na realizáciu projektu '[eur s DPH']2]]/1.2</f>
        <v>218131.39999999997</v>
      </c>
      <c r="J45" s="108">
        <v>261757.67999999996</v>
      </c>
      <c r="K45" s="106" t="s">
        <v>20</v>
      </c>
      <c r="L45" s="32" t="s">
        <v>21</v>
      </c>
      <c r="M45" s="48" t="s">
        <v>22</v>
      </c>
      <c r="N45" s="48" t="s">
        <v>25</v>
      </c>
      <c r="O45" s="48" t="s">
        <v>26</v>
      </c>
      <c r="P45" s="150" t="s">
        <v>392</v>
      </c>
      <c r="Q45" s="174">
        <v>222</v>
      </c>
      <c r="R45" s="174">
        <v>82</v>
      </c>
      <c r="S45" s="107" t="s">
        <v>390</v>
      </c>
      <c r="T45" s="2"/>
      <c r="U45" s="2"/>
      <c r="V45" s="250"/>
      <c r="W45" s="262"/>
      <c r="X45" s="2"/>
      <c r="Y45" s="249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</row>
    <row r="46" spans="1:168" customFormat="1" ht="40.9" hidden="1" customHeight="1">
      <c r="A46" s="1"/>
      <c r="B46" s="32"/>
      <c r="C46" s="32"/>
      <c r="D46" s="143">
        <v>28</v>
      </c>
      <c r="E46" s="173" t="s">
        <v>17</v>
      </c>
      <c r="F46" s="173" t="s">
        <v>168</v>
      </c>
      <c r="G46" s="48" t="s">
        <v>644</v>
      </c>
      <c r="H46" s="32" t="s">
        <v>19</v>
      </c>
      <c r="I46" s="243">
        <f>Zásobník[[#This Row],[Predpokladané náklady na realizáciu projektu '[eur s DPH']2]]/1.2</f>
        <v>78269.127142857134</v>
      </c>
      <c r="J46" s="244">
        <v>93922.952571428556</v>
      </c>
      <c r="K46" s="32" t="s">
        <v>132</v>
      </c>
      <c r="L46" s="32" t="s">
        <v>21</v>
      </c>
      <c r="M46" s="177" t="s">
        <v>463</v>
      </c>
      <c r="N46" s="48" t="s">
        <v>33</v>
      </c>
      <c r="O46" s="48" t="s">
        <v>131</v>
      </c>
      <c r="P46" s="261"/>
      <c r="Q46" s="174">
        <v>217</v>
      </c>
      <c r="R46" s="174">
        <v>82</v>
      </c>
      <c r="S46" s="242" t="s">
        <v>646</v>
      </c>
      <c r="T46" s="2"/>
      <c r="U46" s="2"/>
      <c r="V46" s="250"/>
      <c r="W46" s="262"/>
      <c r="X46" s="2"/>
      <c r="Y46" s="249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</row>
    <row r="47" spans="1:168" customFormat="1" ht="40.9" customHeight="1">
      <c r="A47" s="1"/>
      <c r="B47" s="32"/>
      <c r="C47" s="32"/>
      <c r="D47" s="143">
        <v>28</v>
      </c>
      <c r="E47" s="173" t="s">
        <v>17</v>
      </c>
      <c r="F47" s="173" t="s">
        <v>168</v>
      </c>
      <c r="G47" s="48" t="s">
        <v>643</v>
      </c>
      <c r="H47" s="173" t="s">
        <v>19</v>
      </c>
      <c r="I47" s="126">
        <f>Zásobník[[#This Row],[Predpokladané náklady na realizáciu projektu '[eur s DPH']2]]/1.2</f>
        <v>1565382.5428571426</v>
      </c>
      <c r="J47" s="176">
        <v>1878459.0514285711</v>
      </c>
      <c r="K47" s="106" t="s">
        <v>20</v>
      </c>
      <c r="L47" s="173" t="s">
        <v>21</v>
      </c>
      <c r="M47" s="48" t="s">
        <v>22</v>
      </c>
      <c r="N47" s="174" t="s">
        <v>25</v>
      </c>
      <c r="O47" s="174" t="s">
        <v>131</v>
      </c>
      <c r="P47" s="174"/>
      <c r="Q47" s="174">
        <v>217</v>
      </c>
      <c r="R47" s="174">
        <v>82</v>
      </c>
      <c r="S47" s="48" t="s">
        <v>390</v>
      </c>
      <c r="T47" s="1"/>
      <c r="U47" s="239"/>
      <c r="V47" s="1"/>
      <c r="W47" s="263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</row>
    <row r="48" spans="1:168" customFormat="1" ht="40.9" hidden="1" customHeight="1">
      <c r="A48" s="1"/>
      <c r="B48" s="32"/>
      <c r="C48" s="32"/>
      <c r="D48" s="143">
        <v>29</v>
      </c>
      <c r="E48" s="173" t="s">
        <v>17</v>
      </c>
      <c r="F48" s="173" t="s">
        <v>73</v>
      </c>
      <c r="G48" s="48" t="s">
        <v>608</v>
      </c>
      <c r="H48" s="173" t="s">
        <v>19</v>
      </c>
      <c r="I48" s="126">
        <f>Zásobník[[#This Row],[Predpokladané náklady na realizáciu projektu '[eur s DPH']2]]/1.2</f>
        <v>39785</v>
      </c>
      <c r="J48" s="176">
        <v>47742</v>
      </c>
      <c r="K48" s="32" t="s">
        <v>132</v>
      </c>
      <c r="L48" s="32" t="s">
        <v>21</v>
      </c>
      <c r="M48" s="177" t="s">
        <v>463</v>
      </c>
      <c r="N48" s="48" t="s">
        <v>33</v>
      </c>
      <c r="O48" s="48" t="s">
        <v>26</v>
      </c>
      <c r="P48" s="174"/>
      <c r="Q48" s="174">
        <v>210</v>
      </c>
      <c r="R48" s="174">
        <v>124</v>
      </c>
      <c r="S48" s="174" t="s">
        <v>646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</row>
    <row r="49" spans="1:168" customFormat="1" ht="40.9" hidden="1" customHeight="1">
      <c r="A49" s="1"/>
      <c r="B49" s="32"/>
      <c r="C49" s="32"/>
      <c r="D49" s="143">
        <v>29</v>
      </c>
      <c r="E49" s="173" t="s">
        <v>17</v>
      </c>
      <c r="F49" s="173" t="s">
        <v>73</v>
      </c>
      <c r="G49" s="48" t="s">
        <v>636</v>
      </c>
      <c r="H49" s="173" t="s">
        <v>19</v>
      </c>
      <c r="I49" s="126">
        <f>Zásobník[[#This Row],[Predpokladané náklady na realizáciu projektu '[eur s DPH']2]]/1.2</f>
        <v>755915</v>
      </c>
      <c r="J49" s="176">
        <v>907098</v>
      </c>
      <c r="K49" s="32" t="s">
        <v>20</v>
      </c>
      <c r="L49" s="32" t="s">
        <v>21</v>
      </c>
      <c r="M49" s="48" t="s">
        <v>395</v>
      </c>
      <c r="N49" s="48" t="s">
        <v>25</v>
      </c>
      <c r="O49" s="48" t="s">
        <v>131</v>
      </c>
      <c r="P49" s="152"/>
      <c r="Q49" s="174">
        <v>210</v>
      </c>
      <c r="R49" s="174">
        <v>124</v>
      </c>
      <c r="S49" s="107" t="s">
        <v>390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</row>
    <row r="50" spans="1:168" customFormat="1" ht="40.9" hidden="1" customHeight="1">
      <c r="A50" s="1"/>
      <c r="B50" s="32"/>
      <c r="C50" s="32"/>
      <c r="D50" s="143">
        <v>32</v>
      </c>
      <c r="E50" s="32" t="s">
        <v>17</v>
      </c>
      <c r="F50" s="106" t="s">
        <v>70</v>
      </c>
      <c r="G50" s="48" t="s">
        <v>609</v>
      </c>
      <c r="H50" s="32" t="s">
        <v>19</v>
      </c>
      <c r="I50" s="99">
        <f>Zásobník[[#This Row],[Predpokladané náklady na realizáciu projektu '[eur s DPH']2]]/1.2</f>
        <v>21409.721428571429</v>
      </c>
      <c r="J50" s="47">
        <v>25691.665714285715</v>
      </c>
      <c r="K50" s="32" t="s">
        <v>132</v>
      </c>
      <c r="L50" s="32" t="s">
        <v>21</v>
      </c>
      <c r="M50" s="177" t="s">
        <v>463</v>
      </c>
      <c r="N50" s="48" t="s">
        <v>33</v>
      </c>
      <c r="O50" s="48" t="s">
        <v>26</v>
      </c>
      <c r="P50" s="174"/>
      <c r="Q50" s="174">
        <v>210</v>
      </c>
      <c r="R50" s="174">
        <v>0</v>
      </c>
      <c r="S50" s="174" t="s">
        <v>646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</row>
    <row r="51" spans="1:168" customFormat="1" ht="40.9" hidden="1" customHeight="1">
      <c r="A51" s="1"/>
      <c r="B51" s="32"/>
      <c r="C51" s="32"/>
      <c r="D51" s="143">
        <v>32</v>
      </c>
      <c r="E51" s="32" t="s">
        <v>17</v>
      </c>
      <c r="F51" s="106" t="s">
        <v>70</v>
      </c>
      <c r="G51" s="48" t="s">
        <v>637</v>
      </c>
      <c r="H51" s="32" t="s">
        <v>19</v>
      </c>
      <c r="I51" s="126">
        <f>Zásobník[[#This Row],[Predpokladané náklady na realizáciu projektu '[eur s DPH']2]]/1.2</f>
        <v>428194.42857142858</v>
      </c>
      <c r="J51" s="108">
        <v>513833.3142857143</v>
      </c>
      <c r="K51" s="106" t="s">
        <v>20</v>
      </c>
      <c r="L51" s="32" t="s">
        <v>21</v>
      </c>
      <c r="M51" s="48" t="s">
        <v>22</v>
      </c>
      <c r="N51" s="48" t="s">
        <v>25</v>
      </c>
      <c r="O51" s="48" t="s">
        <v>26</v>
      </c>
      <c r="P51" s="150" t="s">
        <v>392</v>
      </c>
      <c r="Q51" s="174">
        <v>210</v>
      </c>
      <c r="R51" s="174">
        <v>0</v>
      </c>
      <c r="S51" s="107" t="s">
        <v>390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</row>
    <row r="52" spans="1:168" customFormat="1" ht="40.9" customHeight="1">
      <c r="A52" s="1"/>
      <c r="B52" s="32"/>
      <c r="C52" s="32"/>
      <c r="D52" s="143">
        <v>31</v>
      </c>
      <c r="E52" s="32" t="s">
        <v>17</v>
      </c>
      <c r="F52" s="32" t="s">
        <v>69</v>
      </c>
      <c r="G52" s="48" t="s">
        <v>447</v>
      </c>
      <c r="H52" s="32" t="s">
        <v>19</v>
      </c>
      <c r="I52" s="99">
        <f>Zásobník[[#This Row],[Predpokladané náklady na realizáciu projektu '[eur s DPH']2]]/1.2</f>
        <v>1066666.6666666667</v>
      </c>
      <c r="J52" s="47">
        <v>1280000</v>
      </c>
      <c r="K52" s="32" t="s">
        <v>132</v>
      </c>
      <c r="L52" s="32" t="s">
        <v>21</v>
      </c>
      <c r="M52" s="48" t="s">
        <v>395</v>
      </c>
      <c r="N52" s="48" t="s">
        <v>25</v>
      </c>
      <c r="O52" s="48" t="s">
        <v>131</v>
      </c>
      <c r="P52" s="152"/>
      <c r="Q52" s="174">
        <v>190</v>
      </c>
      <c r="R52" s="174">
        <v>144</v>
      </c>
      <c r="S52" s="48" t="s">
        <v>394</v>
      </c>
      <c r="T52" s="1"/>
      <c r="U52" s="239"/>
      <c r="V52" s="239"/>
      <c r="W52" s="263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</row>
    <row r="53" spans="1:168" customFormat="1" ht="40.9" hidden="1" customHeight="1">
      <c r="A53" s="1"/>
      <c r="B53" s="32"/>
      <c r="C53" s="32"/>
      <c r="D53" s="143">
        <v>32</v>
      </c>
      <c r="E53" s="32" t="s">
        <v>17</v>
      </c>
      <c r="F53" s="32" t="s">
        <v>72</v>
      </c>
      <c r="G53" s="48" t="s">
        <v>393</v>
      </c>
      <c r="H53" s="32" t="s">
        <v>19</v>
      </c>
      <c r="I53" s="99">
        <f>Zásobník[[#This Row],[Predpokladané náklady na realizáciu projektu '[eur s DPH']2]]/1.2</f>
        <v>803436.66666666674</v>
      </c>
      <c r="J53" s="47">
        <v>964124</v>
      </c>
      <c r="K53" s="32" t="s">
        <v>132</v>
      </c>
      <c r="L53" s="32" t="s">
        <v>21</v>
      </c>
      <c r="M53" s="48" t="s">
        <v>395</v>
      </c>
      <c r="N53" s="48" t="s">
        <v>25</v>
      </c>
      <c r="O53" s="48" t="s">
        <v>26</v>
      </c>
      <c r="P53" s="152" t="s">
        <v>440</v>
      </c>
      <c r="Q53" s="174">
        <v>190</v>
      </c>
      <c r="R53" s="174">
        <v>130</v>
      </c>
      <c r="S53" s="48" t="s">
        <v>394</v>
      </c>
      <c r="T53" s="1"/>
      <c r="U53" s="239"/>
      <c r="V53" s="1"/>
      <c r="W53" s="239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</row>
    <row r="54" spans="1:168" s="2" customFormat="1" ht="40.9" customHeight="1">
      <c r="A54" s="1"/>
      <c r="B54" s="32"/>
      <c r="C54" s="32"/>
      <c r="D54" s="143">
        <v>33</v>
      </c>
      <c r="E54" s="32" t="s">
        <v>17</v>
      </c>
      <c r="F54" s="173" t="s">
        <v>86</v>
      </c>
      <c r="G54" s="174" t="s">
        <v>437</v>
      </c>
      <c r="H54" s="32" t="s">
        <v>19</v>
      </c>
      <c r="I54" s="99">
        <f>Zásobník[[#This Row],[Predpokladané náklady na realizáciu projektu '[eur s DPH']2]]/1.2</f>
        <v>3333333.3333333335</v>
      </c>
      <c r="J54" s="176">
        <v>4000000</v>
      </c>
      <c r="K54" s="32" t="s">
        <v>132</v>
      </c>
      <c r="L54" s="32" t="s">
        <v>21</v>
      </c>
      <c r="M54" s="48" t="s">
        <v>29</v>
      </c>
      <c r="N54" s="48" t="s">
        <v>33</v>
      </c>
      <c r="O54" s="107" t="s">
        <v>268</v>
      </c>
      <c r="P54" s="174"/>
      <c r="Q54" s="174">
        <v>108</v>
      </c>
      <c r="R54" s="174">
        <v>0</v>
      </c>
      <c r="S54" s="48" t="s">
        <v>31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</row>
    <row r="55" spans="1:168" s="2" customFormat="1" ht="40.9" hidden="1" customHeight="1">
      <c r="A55" s="1"/>
      <c r="B55" s="32"/>
      <c r="C55" s="32"/>
      <c r="D55" s="143">
        <v>33</v>
      </c>
      <c r="E55" s="32" t="s">
        <v>17</v>
      </c>
      <c r="F55" s="32" t="s">
        <v>86</v>
      </c>
      <c r="G55" s="48" t="s">
        <v>88</v>
      </c>
      <c r="H55" s="32" t="s">
        <v>19</v>
      </c>
      <c r="I55" s="99">
        <f>Zásobník[[#This Row],[Predpokladané náklady na realizáciu projektu '[eur s DPH']2]]/1.2</f>
        <v>4166.666666666667</v>
      </c>
      <c r="J55" s="47">
        <v>5000</v>
      </c>
      <c r="K55" s="32" t="s">
        <v>132</v>
      </c>
      <c r="L55" s="32" t="s">
        <v>21</v>
      </c>
      <c r="M55" s="48" t="s">
        <v>29</v>
      </c>
      <c r="N55" s="48" t="s">
        <v>33</v>
      </c>
      <c r="O55" s="48" t="s">
        <v>26</v>
      </c>
      <c r="P55" s="48" t="s">
        <v>133</v>
      </c>
      <c r="Q55" s="48">
        <v>108</v>
      </c>
      <c r="R55" s="48">
        <v>0</v>
      </c>
      <c r="S55" s="48" t="s">
        <v>31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</row>
    <row r="56" spans="1:168" customFormat="1" ht="40.9" hidden="1" customHeight="1">
      <c r="A56" s="1"/>
      <c r="B56" s="32"/>
      <c r="C56" s="32"/>
      <c r="D56" s="143">
        <v>34</v>
      </c>
      <c r="E56" s="32" t="s">
        <v>17</v>
      </c>
      <c r="F56" s="32" t="s">
        <v>269</v>
      </c>
      <c r="G56" s="48" t="s">
        <v>275</v>
      </c>
      <c r="H56" s="32" t="s">
        <v>19</v>
      </c>
      <c r="I56" s="99">
        <f>Zásobník[[#This Row],[Predpokladané náklady na realizáciu projektu '[eur s DPH']2]]/1.2</f>
        <v>74166.666666666672</v>
      </c>
      <c r="J56" s="47">
        <v>89000</v>
      </c>
      <c r="K56" s="32" t="s">
        <v>132</v>
      </c>
      <c r="L56" s="32" t="s">
        <v>21</v>
      </c>
      <c r="M56" s="48" t="s">
        <v>395</v>
      </c>
      <c r="N56" s="48" t="s">
        <v>35</v>
      </c>
      <c r="O56" s="48" t="s">
        <v>26</v>
      </c>
      <c r="P56" s="152" t="s">
        <v>438</v>
      </c>
      <c r="Q56" s="48">
        <v>54</v>
      </c>
      <c r="R56" s="48">
        <v>0</v>
      </c>
      <c r="S56" s="48" t="s">
        <v>31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</row>
    <row r="57" spans="1:168" customFormat="1" ht="40.9" hidden="1" customHeight="1">
      <c r="A57" s="1"/>
      <c r="B57" s="32"/>
      <c r="C57" s="32"/>
      <c r="D57" s="143">
        <v>34</v>
      </c>
      <c r="E57" s="32" t="s">
        <v>17</v>
      </c>
      <c r="F57" s="173" t="s">
        <v>82</v>
      </c>
      <c r="G57" s="174" t="s">
        <v>81</v>
      </c>
      <c r="H57" s="32" t="s">
        <v>19</v>
      </c>
      <c r="I57" s="175">
        <f>Zásobník[[#This Row],[Predpokladané náklady na realizáciu projektu '[eur s DPH']2]]/1.2</f>
        <v>12500</v>
      </c>
      <c r="J57" s="176">
        <v>15000</v>
      </c>
      <c r="K57" s="173" t="s">
        <v>132</v>
      </c>
      <c r="L57" s="32" t="s">
        <v>21</v>
      </c>
      <c r="M57" s="48" t="s">
        <v>395</v>
      </c>
      <c r="N57" s="48" t="s">
        <v>35</v>
      </c>
      <c r="O57" s="48" t="s">
        <v>26</v>
      </c>
      <c r="P57" s="172" t="s">
        <v>430</v>
      </c>
      <c r="Q57" s="48">
        <v>54</v>
      </c>
      <c r="R57" s="48">
        <v>0</v>
      </c>
      <c r="S57" s="48" t="s">
        <v>31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</row>
    <row r="58" spans="1:168" customFormat="1" ht="40.9" hidden="1" customHeight="1">
      <c r="A58" s="1"/>
      <c r="B58" s="32"/>
      <c r="C58" s="32"/>
      <c r="D58" s="143">
        <v>34</v>
      </c>
      <c r="E58" s="32" t="s">
        <v>17</v>
      </c>
      <c r="F58" s="32" t="s">
        <v>126</v>
      </c>
      <c r="G58" s="48" t="s">
        <v>262</v>
      </c>
      <c r="H58" s="32" t="s">
        <v>19</v>
      </c>
      <c r="I58" s="99">
        <f>Zásobník[[#This Row],[Predpokladané náklady na realizáciu projektu '[eur s DPH']2]]/1.2</f>
        <v>416666.66666666669</v>
      </c>
      <c r="J58" s="47">
        <v>500000</v>
      </c>
      <c r="K58" s="32" t="s">
        <v>132</v>
      </c>
      <c r="L58" s="32" t="s">
        <v>21</v>
      </c>
      <c r="M58" s="48" t="s">
        <v>29</v>
      </c>
      <c r="N58" s="48" t="s">
        <v>33</v>
      </c>
      <c r="O58" s="48" t="s">
        <v>26</v>
      </c>
      <c r="P58" s="48"/>
      <c r="Q58" s="48">
        <v>54</v>
      </c>
      <c r="R58" s="48">
        <v>0</v>
      </c>
      <c r="S58" s="48" t="s">
        <v>31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</row>
    <row r="59" spans="1:168" customFormat="1" ht="40.9" hidden="1" customHeight="1">
      <c r="A59" s="1"/>
      <c r="B59" s="32"/>
      <c r="C59" s="32"/>
      <c r="D59" s="143">
        <v>34</v>
      </c>
      <c r="E59" s="32" t="s">
        <v>17</v>
      </c>
      <c r="F59" s="32" t="s">
        <v>126</v>
      </c>
      <c r="G59" s="174" t="s">
        <v>441</v>
      </c>
      <c r="H59" s="32" t="s">
        <v>19</v>
      </c>
      <c r="I59" s="175">
        <f>Zásobník[[#This Row],[Predpokladané náklady na realizáciu projektu '[eur s DPH']2]]/1.2</f>
        <v>58333.333333333336</v>
      </c>
      <c r="J59" s="176">
        <v>70000</v>
      </c>
      <c r="K59" s="32" t="s">
        <v>132</v>
      </c>
      <c r="L59" s="32" t="s">
        <v>21</v>
      </c>
      <c r="M59" s="48" t="s">
        <v>29</v>
      </c>
      <c r="N59" s="48" t="s">
        <v>33</v>
      </c>
      <c r="O59" s="48" t="s">
        <v>26</v>
      </c>
      <c r="P59" s="174"/>
      <c r="Q59" s="48">
        <v>54</v>
      </c>
      <c r="R59" s="48">
        <v>0</v>
      </c>
      <c r="S59" s="48" t="s">
        <v>31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</row>
    <row r="60" spans="1:168" customFormat="1" ht="40.9" hidden="1" customHeight="1">
      <c r="A60" s="1"/>
      <c r="B60" s="32"/>
      <c r="C60" s="32"/>
      <c r="D60" s="143">
        <v>34</v>
      </c>
      <c r="E60" s="32" t="s">
        <v>17</v>
      </c>
      <c r="F60" s="32" t="s">
        <v>296</v>
      </c>
      <c r="G60" s="48" t="s">
        <v>265</v>
      </c>
      <c r="H60" s="32" t="s">
        <v>19</v>
      </c>
      <c r="I60" s="99">
        <f>Zásobník[[#This Row],[Predpokladané náklady na realizáciu projektu '[eur s DPH']2]]/1.2</f>
        <v>162500</v>
      </c>
      <c r="J60" s="47">
        <v>195000</v>
      </c>
      <c r="K60" s="32" t="s">
        <v>132</v>
      </c>
      <c r="L60" s="32" t="s">
        <v>21</v>
      </c>
      <c r="M60" s="48" t="s">
        <v>29</v>
      </c>
      <c r="N60" s="48" t="s">
        <v>30</v>
      </c>
      <c r="O60" s="48" t="s">
        <v>26</v>
      </c>
      <c r="P60" s="48"/>
      <c r="Q60" s="48">
        <v>54</v>
      </c>
      <c r="R60" s="48">
        <v>0</v>
      </c>
      <c r="S60" s="48" t="s">
        <v>31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</row>
    <row r="61" spans="1:168" customFormat="1" ht="40.9" hidden="1" customHeight="1">
      <c r="A61" s="1"/>
      <c r="B61" s="32"/>
      <c r="C61" s="32"/>
      <c r="D61" s="143">
        <v>34</v>
      </c>
      <c r="E61" s="32" t="s">
        <v>17</v>
      </c>
      <c r="F61" s="32" t="s">
        <v>45</v>
      </c>
      <c r="G61" s="48" t="s">
        <v>46</v>
      </c>
      <c r="H61" s="32" t="s">
        <v>19</v>
      </c>
      <c r="I61" s="99">
        <f>Zásobník[[#This Row],[Predpokladané náklady na realizáciu projektu '[eur s DPH']2]]/1.2</f>
        <v>83333.333333333343</v>
      </c>
      <c r="J61" s="47">
        <v>100000</v>
      </c>
      <c r="K61" s="106" t="s">
        <v>132</v>
      </c>
      <c r="L61" s="32" t="s">
        <v>21</v>
      </c>
      <c r="M61" s="48" t="s">
        <v>29</v>
      </c>
      <c r="N61" s="48" t="s">
        <v>47</v>
      </c>
      <c r="O61" s="48" t="s">
        <v>26</v>
      </c>
      <c r="P61" s="48" t="s">
        <v>133</v>
      </c>
      <c r="Q61" s="48">
        <v>54</v>
      </c>
      <c r="R61" s="48">
        <v>0</v>
      </c>
      <c r="S61" s="48" t="s">
        <v>31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</row>
    <row r="62" spans="1:168" customFormat="1" ht="40.9" hidden="1" customHeight="1">
      <c r="A62" s="1"/>
      <c r="B62" s="32"/>
      <c r="C62" s="32"/>
      <c r="D62" s="143">
        <v>34</v>
      </c>
      <c r="E62" s="32" t="s">
        <v>17</v>
      </c>
      <c r="F62" s="32" t="s">
        <v>264</v>
      </c>
      <c r="G62" s="48" t="s">
        <v>279</v>
      </c>
      <c r="H62" s="32" t="s">
        <v>19</v>
      </c>
      <c r="I62" s="99">
        <f>Zásobník[[#This Row],[Predpokladané náklady na realizáciu projektu '[eur s DPH']2]]/1.2</f>
        <v>108333.33333333334</v>
      </c>
      <c r="J62" s="47">
        <v>130000</v>
      </c>
      <c r="K62" s="32" t="s">
        <v>132</v>
      </c>
      <c r="L62" s="32" t="s">
        <v>21</v>
      </c>
      <c r="M62" s="48" t="s">
        <v>29</v>
      </c>
      <c r="N62" s="48" t="s">
        <v>33</v>
      </c>
      <c r="O62" s="48" t="s">
        <v>26</v>
      </c>
      <c r="P62" s="48"/>
      <c r="Q62" s="48">
        <v>54</v>
      </c>
      <c r="R62" s="48">
        <v>0</v>
      </c>
      <c r="S62" s="48" t="s">
        <v>31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</row>
    <row r="63" spans="1:168" customFormat="1" ht="40.9" hidden="1" customHeight="1">
      <c r="A63" s="1"/>
      <c r="B63" s="32"/>
      <c r="C63" s="32"/>
      <c r="D63" s="143">
        <v>34</v>
      </c>
      <c r="E63" s="32" t="s">
        <v>17</v>
      </c>
      <c r="F63" s="32" t="s">
        <v>280</v>
      </c>
      <c r="G63" s="48" t="s">
        <v>281</v>
      </c>
      <c r="H63" s="32" t="s">
        <v>19</v>
      </c>
      <c r="I63" s="99">
        <f>Zásobník[[#This Row],[Predpokladané náklady na realizáciu projektu '[eur s DPH']2]]/1.2</f>
        <v>46666.666666666672</v>
      </c>
      <c r="J63" s="47">
        <v>56000</v>
      </c>
      <c r="K63" s="32" t="s">
        <v>132</v>
      </c>
      <c r="L63" s="32" t="s">
        <v>21</v>
      </c>
      <c r="M63" s="48" t="s">
        <v>29</v>
      </c>
      <c r="N63" s="48" t="s">
        <v>33</v>
      </c>
      <c r="O63" s="48" t="s">
        <v>268</v>
      </c>
      <c r="P63" s="48"/>
      <c r="Q63" s="48">
        <v>54</v>
      </c>
      <c r="R63" s="48">
        <v>0</v>
      </c>
      <c r="S63" s="48" t="s">
        <v>31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</row>
    <row r="64" spans="1:168" customFormat="1" ht="40.9" hidden="1" customHeight="1">
      <c r="A64" s="1"/>
      <c r="B64" s="32"/>
      <c r="C64" s="32"/>
      <c r="D64" s="143">
        <v>34</v>
      </c>
      <c r="E64" s="32" t="s">
        <v>17</v>
      </c>
      <c r="F64" s="32" t="s">
        <v>364</v>
      </c>
      <c r="G64" s="48" t="s">
        <v>365</v>
      </c>
      <c r="H64" s="32" t="s">
        <v>19</v>
      </c>
      <c r="I64" s="99">
        <f>Zásobník[[#This Row],[Predpokladané náklady na realizáciu projektu '[eur s DPH']2]]/1.2</f>
        <v>33000</v>
      </c>
      <c r="J64" s="47">
        <v>39600</v>
      </c>
      <c r="K64" s="32" t="s">
        <v>132</v>
      </c>
      <c r="L64" s="32" t="s">
        <v>21</v>
      </c>
      <c r="M64" s="48" t="s">
        <v>29</v>
      </c>
      <c r="N64" s="48" t="s">
        <v>33</v>
      </c>
      <c r="O64" s="48" t="s">
        <v>26</v>
      </c>
      <c r="P64" s="48"/>
      <c r="Q64" s="48">
        <v>54</v>
      </c>
      <c r="R64" s="48">
        <v>0</v>
      </c>
      <c r="S64" s="48" t="s">
        <v>31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</row>
    <row r="65" spans="1:168" customFormat="1" ht="40.9" hidden="1" customHeight="1">
      <c r="A65" s="1"/>
      <c r="B65" s="32"/>
      <c r="C65" s="32"/>
      <c r="D65" s="143">
        <v>34</v>
      </c>
      <c r="E65" s="106" t="s">
        <v>17</v>
      </c>
      <c r="F65" s="106" t="s">
        <v>178</v>
      </c>
      <c r="G65" s="107" t="s">
        <v>154</v>
      </c>
      <c r="H65" s="106" t="s">
        <v>19</v>
      </c>
      <c r="I65" s="99">
        <f>Zásobník[[#This Row],[Predpokladané náklady na realizáciu projektu '[eur s DPH']2]]/1.2</f>
        <v>29166.666666666668</v>
      </c>
      <c r="J65" s="108">
        <v>35000</v>
      </c>
      <c r="K65" s="106" t="s">
        <v>132</v>
      </c>
      <c r="L65" s="106" t="s">
        <v>21</v>
      </c>
      <c r="M65" s="136" t="s">
        <v>29</v>
      </c>
      <c r="N65" s="107" t="s">
        <v>33</v>
      </c>
      <c r="O65" s="107" t="s">
        <v>26</v>
      </c>
      <c r="P65" s="107" t="s">
        <v>31</v>
      </c>
      <c r="Q65" s="48">
        <v>54</v>
      </c>
      <c r="R65" s="48">
        <v>0</v>
      </c>
      <c r="S65" s="107" t="s">
        <v>31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</row>
    <row r="66" spans="1:168" customFormat="1" ht="40.9" hidden="1" customHeight="1">
      <c r="A66" s="1"/>
      <c r="B66" s="32"/>
      <c r="C66" s="32"/>
      <c r="D66" s="143">
        <v>34</v>
      </c>
      <c r="E66" s="32" t="s">
        <v>17</v>
      </c>
      <c r="F66" s="32" t="s">
        <v>45</v>
      </c>
      <c r="G66" s="48" t="s">
        <v>48</v>
      </c>
      <c r="H66" s="32" t="s">
        <v>19</v>
      </c>
      <c r="I66" s="99">
        <f>Zásobník[[#This Row],[Predpokladané náklady na realizáciu projektu '[eur s DPH']2]]/1.2</f>
        <v>31250</v>
      </c>
      <c r="J66" s="47">
        <v>37500</v>
      </c>
      <c r="K66" s="106" t="s">
        <v>132</v>
      </c>
      <c r="L66" s="32" t="s">
        <v>21</v>
      </c>
      <c r="M66" s="48" t="s">
        <v>29</v>
      </c>
      <c r="N66" s="48" t="s">
        <v>35</v>
      </c>
      <c r="O66" s="48" t="s">
        <v>26</v>
      </c>
      <c r="P66" s="48" t="s">
        <v>133</v>
      </c>
      <c r="Q66" s="48">
        <v>54</v>
      </c>
      <c r="R66" s="48">
        <v>0</v>
      </c>
      <c r="S66" s="48" t="s">
        <v>31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</row>
    <row r="67" spans="1:168" customFormat="1" ht="40.9" hidden="1" customHeight="1">
      <c r="A67" s="1"/>
      <c r="B67" s="32"/>
      <c r="C67" s="32"/>
      <c r="D67" s="143">
        <v>34</v>
      </c>
      <c r="E67" s="106" t="s">
        <v>17</v>
      </c>
      <c r="F67" s="106" t="s">
        <v>76</v>
      </c>
      <c r="G67" s="107" t="s">
        <v>77</v>
      </c>
      <c r="H67" s="106" t="s">
        <v>19</v>
      </c>
      <c r="I67" s="99">
        <f>Zásobník[[#This Row],[Predpokladané náklady na realizáciu projektu '[eur s DPH']2]]/1.2</f>
        <v>25000</v>
      </c>
      <c r="J67" s="108">
        <v>30000</v>
      </c>
      <c r="K67" s="106" t="s">
        <v>132</v>
      </c>
      <c r="L67" s="106" t="s">
        <v>21</v>
      </c>
      <c r="M67" s="48" t="s">
        <v>29</v>
      </c>
      <c r="N67" s="107" t="s">
        <v>78</v>
      </c>
      <c r="O67" s="107" t="s">
        <v>268</v>
      </c>
      <c r="P67" s="107" t="s">
        <v>133</v>
      </c>
      <c r="Q67" s="48">
        <v>54</v>
      </c>
      <c r="R67" s="48">
        <v>0</v>
      </c>
      <c r="S67" s="107" t="s">
        <v>31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</row>
    <row r="68" spans="1:168" customFormat="1" ht="40.9" hidden="1" customHeight="1">
      <c r="A68" s="1"/>
      <c r="B68" s="32"/>
      <c r="C68" s="32"/>
      <c r="D68" s="143">
        <v>34</v>
      </c>
      <c r="E68" s="32" t="s">
        <v>17</v>
      </c>
      <c r="F68" s="32" t="s">
        <v>263</v>
      </c>
      <c r="G68" s="48" t="s">
        <v>283</v>
      </c>
      <c r="H68" s="32" t="s">
        <v>19</v>
      </c>
      <c r="I68" s="99">
        <f>Zásobník[[#This Row],[Predpokladané náklady na realizáciu projektu '[eur s DPH']2]]/1.2</f>
        <v>33333.333333333336</v>
      </c>
      <c r="J68" s="47">
        <v>40000</v>
      </c>
      <c r="K68" s="32" t="s">
        <v>132</v>
      </c>
      <c r="L68" s="32" t="s">
        <v>21</v>
      </c>
      <c r="M68" s="48" t="s">
        <v>29</v>
      </c>
      <c r="N68" s="48" t="s">
        <v>33</v>
      </c>
      <c r="O68" s="48" t="s">
        <v>26</v>
      </c>
      <c r="P68" s="48"/>
      <c r="Q68" s="48">
        <v>54</v>
      </c>
      <c r="R68" s="48">
        <v>0</v>
      </c>
      <c r="S68" s="48" t="s">
        <v>31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</row>
    <row r="69" spans="1:168" s="2" customFormat="1" ht="40.9" hidden="1" customHeight="1">
      <c r="A69" s="1"/>
      <c r="B69" s="32"/>
      <c r="C69" s="32"/>
      <c r="D69" s="143">
        <v>34</v>
      </c>
      <c r="E69" s="32" t="s">
        <v>17</v>
      </c>
      <c r="F69" s="32" t="s">
        <v>282</v>
      </c>
      <c r="G69" s="48" t="s">
        <v>284</v>
      </c>
      <c r="H69" s="32" t="s">
        <v>19</v>
      </c>
      <c r="I69" s="99">
        <f>Zásobník[[#This Row],[Predpokladané náklady na realizáciu projektu '[eur s DPH']2]]/1.2</f>
        <v>29166.666666666668</v>
      </c>
      <c r="J69" s="47">
        <v>35000</v>
      </c>
      <c r="K69" s="32" t="s">
        <v>132</v>
      </c>
      <c r="L69" s="32" t="s">
        <v>21</v>
      </c>
      <c r="M69" s="48" t="s">
        <v>29</v>
      </c>
      <c r="N69" s="48" t="s">
        <v>33</v>
      </c>
      <c r="O69" s="48" t="s">
        <v>268</v>
      </c>
      <c r="P69" s="48"/>
      <c r="Q69" s="48">
        <v>54</v>
      </c>
      <c r="R69" s="48">
        <v>0</v>
      </c>
      <c r="S69" s="48" t="s">
        <v>31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</row>
    <row r="70" spans="1:168" s="2" customFormat="1" ht="40.9" hidden="1" customHeight="1">
      <c r="A70" s="1"/>
      <c r="B70" s="32"/>
      <c r="C70" s="32"/>
      <c r="D70" s="143">
        <v>34</v>
      </c>
      <c r="E70" s="32" t="s">
        <v>17</v>
      </c>
      <c r="F70" s="32" t="s">
        <v>296</v>
      </c>
      <c r="G70" s="48" t="s">
        <v>285</v>
      </c>
      <c r="H70" s="32" t="s">
        <v>19</v>
      </c>
      <c r="I70" s="99">
        <f>Zásobník[[#This Row],[Predpokladané náklady na realizáciu projektu '[eur s DPH']2]]/1.2</f>
        <v>13333.333333333334</v>
      </c>
      <c r="J70" s="47">
        <v>16000</v>
      </c>
      <c r="K70" s="32" t="s">
        <v>132</v>
      </c>
      <c r="L70" s="32" t="s">
        <v>21</v>
      </c>
      <c r="M70" s="48" t="s">
        <v>29</v>
      </c>
      <c r="N70" s="48" t="s">
        <v>33</v>
      </c>
      <c r="O70" s="48" t="s">
        <v>26</v>
      </c>
      <c r="P70" s="48"/>
      <c r="Q70" s="48">
        <v>54</v>
      </c>
      <c r="R70" s="48">
        <v>0</v>
      </c>
      <c r="S70" s="48" t="s">
        <v>31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</row>
    <row r="71" spans="1:168" customFormat="1" ht="40.9" hidden="1" customHeight="1">
      <c r="A71" s="1"/>
      <c r="B71" s="32"/>
      <c r="C71" s="32"/>
      <c r="D71" s="143">
        <v>34</v>
      </c>
      <c r="E71" s="32" t="s">
        <v>17</v>
      </c>
      <c r="F71" s="32" t="s">
        <v>264</v>
      </c>
      <c r="G71" s="48" t="s">
        <v>289</v>
      </c>
      <c r="H71" s="32" t="s">
        <v>19</v>
      </c>
      <c r="I71" s="99">
        <f>Zásobník[[#This Row],[Predpokladané náklady na realizáciu projektu '[eur s DPH']2]]/1.2</f>
        <v>16666.666666666668</v>
      </c>
      <c r="J71" s="47">
        <v>20000</v>
      </c>
      <c r="K71" s="32" t="s">
        <v>132</v>
      </c>
      <c r="L71" s="32" t="s">
        <v>21</v>
      </c>
      <c r="M71" s="48" t="s">
        <v>29</v>
      </c>
      <c r="N71" s="48" t="s">
        <v>33</v>
      </c>
      <c r="O71" s="48" t="s">
        <v>26</v>
      </c>
      <c r="P71" s="48"/>
      <c r="Q71" s="48">
        <v>54</v>
      </c>
      <c r="R71" s="48">
        <v>0</v>
      </c>
      <c r="S71" s="48" t="s">
        <v>31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</row>
    <row r="72" spans="1:168" customFormat="1" ht="40.9" hidden="1" customHeight="1">
      <c r="A72" s="1"/>
      <c r="B72" s="32"/>
      <c r="C72" s="32"/>
      <c r="D72" s="143">
        <v>33</v>
      </c>
      <c r="E72" s="32" t="s">
        <v>17</v>
      </c>
      <c r="F72" s="32" t="s">
        <v>86</v>
      </c>
      <c r="G72" s="48" t="s">
        <v>87</v>
      </c>
      <c r="H72" s="32" t="s">
        <v>19</v>
      </c>
      <c r="I72" s="99">
        <f>Zásobník[[#This Row],[Predpokladané náklady na realizáciu projektu '[eur s DPH']2]]/1.2</f>
        <v>8333.3333333333339</v>
      </c>
      <c r="J72" s="47">
        <v>10000</v>
      </c>
      <c r="K72" s="32" t="s">
        <v>132</v>
      </c>
      <c r="L72" s="32" t="s">
        <v>21</v>
      </c>
      <c r="M72" s="48" t="s">
        <v>29</v>
      </c>
      <c r="N72" s="48" t="s">
        <v>33</v>
      </c>
      <c r="O72" s="48" t="s">
        <v>268</v>
      </c>
      <c r="P72" s="48" t="s">
        <v>133</v>
      </c>
      <c r="Q72" s="48">
        <v>54</v>
      </c>
      <c r="R72" s="48">
        <v>0</v>
      </c>
      <c r="S72" s="48" t="s">
        <v>31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</row>
    <row r="73" spans="1:168" customFormat="1" ht="40.9" hidden="1" customHeight="1">
      <c r="A73" s="1"/>
      <c r="B73" s="32"/>
      <c r="C73" s="32"/>
      <c r="D73" s="143">
        <v>34</v>
      </c>
      <c r="E73" s="32" t="s">
        <v>17</v>
      </c>
      <c r="F73" s="32" t="s">
        <v>296</v>
      </c>
      <c r="G73" s="48" t="s">
        <v>290</v>
      </c>
      <c r="H73" s="32" t="s">
        <v>19</v>
      </c>
      <c r="I73" s="99">
        <f>Zásobník[[#This Row],[Predpokladané náklady na realizáciu projektu '[eur s DPH']2]]/1.2</f>
        <v>6666.666666666667</v>
      </c>
      <c r="J73" s="47">
        <v>8000</v>
      </c>
      <c r="K73" s="32" t="s">
        <v>132</v>
      </c>
      <c r="L73" s="32" t="s">
        <v>21</v>
      </c>
      <c r="M73" s="48" t="s">
        <v>29</v>
      </c>
      <c r="N73" s="48" t="s">
        <v>33</v>
      </c>
      <c r="O73" s="48" t="s">
        <v>26</v>
      </c>
      <c r="P73" s="48"/>
      <c r="Q73" s="48">
        <v>54</v>
      </c>
      <c r="R73" s="48">
        <v>0</v>
      </c>
      <c r="S73" s="48" t="s">
        <v>31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</row>
    <row r="74" spans="1:168" s="2" customFormat="1" ht="40.9" hidden="1" customHeight="1">
      <c r="A74" s="1"/>
      <c r="B74" s="32"/>
      <c r="C74" s="32"/>
      <c r="D74" s="143">
        <v>34</v>
      </c>
      <c r="E74" s="106" t="s">
        <v>17</v>
      </c>
      <c r="F74" s="106" t="s">
        <v>141</v>
      </c>
      <c r="G74" s="107" t="s">
        <v>140</v>
      </c>
      <c r="H74" s="106" t="s">
        <v>19</v>
      </c>
      <c r="I74" s="99">
        <f>Zásobník[[#This Row],[Predpokladané náklady na realizáciu projektu '[eur s DPH']2]]/1.2</f>
        <v>3750</v>
      </c>
      <c r="J74" s="108">
        <v>4500</v>
      </c>
      <c r="K74" s="106" t="s">
        <v>132</v>
      </c>
      <c r="L74" s="106" t="s">
        <v>21</v>
      </c>
      <c r="M74" s="136" t="s">
        <v>29</v>
      </c>
      <c r="N74" s="107" t="s">
        <v>33</v>
      </c>
      <c r="O74" s="107" t="s">
        <v>268</v>
      </c>
      <c r="P74" s="107"/>
      <c r="Q74" s="48">
        <v>54</v>
      </c>
      <c r="R74" s="48">
        <v>0</v>
      </c>
      <c r="S74" s="107" t="s">
        <v>31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</row>
    <row r="75" spans="1:168" s="2" customFormat="1" ht="40.9" hidden="1" customHeight="1">
      <c r="A75" s="1"/>
      <c r="B75" s="32"/>
      <c r="C75" s="32"/>
      <c r="D75" s="143">
        <v>34</v>
      </c>
      <c r="E75" s="32" t="s">
        <v>17</v>
      </c>
      <c r="F75" s="106" t="s">
        <v>296</v>
      </c>
      <c r="G75" s="107" t="s">
        <v>396</v>
      </c>
      <c r="H75" s="32" t="s">
        <v>19</v>
      </c>
      <c r="I75" s="99">
        <f>Zásobník[[#This Row],[Predpokladané náklady na realizáciu projektu '[eur s DPH']2]]/1.2</f>
        <v>125000</v>
      </c>
      <c r="J75" s="108">
        <v>150000</v>
      </c>
      <c r="K75" s="32" t="s">
        <v>132</v>
      </c>
      <c r="L75" s="32" t="s">
        <v>21</v>
      </c>
      <c r="M75" s="48" t="s">
        <v>29</v>
      </c>
      <c r="N75" s="48" t="s">
        <v>33</v>
      </c>
      <c r="O75" s="107" t="s">
        <v>268</v>
      </c>
      <c r="P75" s="107"/>
      <c r="Q75" s="48">
        <v>54</v>
      </c>
      <c r="R75" s="48">
        <v>0</v>
      </c>
      <c r="S75" s="107" t="s">
        <v>31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</row>
    <row r="76" spans="1:168" s="2" customFormat="1" ht="40.9" hidden="1" customHeight="1">
      <c r="A76" s="1"/>
      <c r="B76" s="32"/>
      <c r="C76" s="32"/>
      <c r="D76" s="143">
        <v>34</v>
      </c>
      <c r="E76" s="32" t="s">
        <v>17</v>
      </c>
      <c r="F76" s="106" t="s">
        <v>264</v>
      </c>
      <c r="G76" s="107" t="s">
        <v>397</v>
      </c>
      <c r="H76" s="32" t="s">
        <v>19</v>
      </c>
      <c r="I76" s="99">
        <f>Zásobník[[#This Row],[Predpokladané náklady na realizáciu projektu '[eur s DPH']2]]/1.2</f>
        <v>2500</v>
      </c>
      <c r="J76" s="108">
        <v>3000</v>
      </c>
      <c r="K76" s="32" t="s">
        <v>132</v>
      </c>
      <c r="L76" s="32" t="s">
        <v>21</v>
      </c>
      <c r="M76" s="48" t="s">
        <v>29</v>
      </c>
      <c r="N76" s="48" t="s">
        <v>33</v>
      </c>
      <c r="O76" s="107" t="s">
        <v>268</v>
      </c>
      <c r="P76" s="107"/>
      <c r="Q76" s="48">
        <v>54</v>
      </c>
      <c r="R76" s="48">
        <v>0</v>
      </c>
      <c r="S76" s="48" t="s">
        <v>31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</row>
    <row r="77" spans="1:168" s="2" customFormat="1" ht="40.9" hidden="1" customHeight="1">
      <c r="A77" s="1"/>
      <c r="B77" s="32"/>
      <c r="C77" s="32"/>
      <c r="D77" s="143">
        <v>34</v>
      </c>
      <c r="E77" s="32" t="s">
        <v>17</v>
      </c>
      <c r="F77" s="173" t="s">
        <v>291</v>
      </c>
      <c r="G77" s="174" t="s">
        <v>428</v>
      </c>
      <c r="H77" s="32" t="s">
        <v>19</v>
      </c>
      <c r="I77" s="175">
        <f>Zásobník[[#This Row],[Predpokladané náklady na realizáciu projektu '[eur s DPH']2]]/1.2</f>
        <v>50000</v>
      </c>
      <c r="J77" s="176">
        <v>60000</v>
      </c>
      <c r="K77" s="32" t="s">
        <v>132</v>
      </c>
      <c r="L77" s="32" t="s">
        <v>21</v>
      </c>
      <c r="M77" s="48" t="s">
        <v>29</v>
      </c>
      <c r="N77" s="48" t="s">
        <v>33</v>
      </c>
      <c r="O77" s="107" t="s">
        <v>268</v>
      </c>
      <c r="P77" s="174" t="s">
        <v>429</v>
      </c>
      <c r="Q77" s="48">
        <v>54</v>
      </c>
      <c r="R77" s="48">
        <v>0</v>
      </c>
      <c r="S77" s="48" t="s">
        <v>31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</row>
    <row r="78" spans="1:168" s="2" customFormat="1" ht="40.9" hidden="1" customHeight="1">
      <c r="A78" s="1"/>
      <c r="B78" s="32"/>
      <c r="C78" s="32"/>
      <c r="D78" s="143">
        <v>34</v>
      </c>
      <c r="E78" s="32" t="s">
        <v>17</v>
      </c>
      <c r="F78" s="32" t="s">
        <v>71</v>
      </c>
      <c r="G78" s="48" t="s">
        <v>425</v>
      </c>
      <c r="H78" s="32" t="s">
        <v>19</v>
      </c>
      <c r="I78" s="99">
        <f>Zásobník[[#This Row],[Predpokladané náklady na realizáciu projektu '[eur s DPH']2]]/1.2</f>
        <v>12500</v>
      </c>
      <c r="J78" s="47">
        <v>15000</v>
      </c>
      <c r="K78" s="32" t="s">
        <v>132</v>
      </c>
      <c r="L78" s="32" t="s">
        <v>21</v>
      </c>
      <c r="M78" s="48" t="s">
        <v>29</v>
      </c>
      <c r="N78" s="48" t="s">
        <v>33</v>
      </c>
      <c r="O78" s="48" t="s">
        <v>26</v>
      </c>
      <c r="P78" s="48"/>
      <c r="Q78" s="48">
        <v>54</v>
      </c>
      <c r="R78" s="48">
        <v>0</v>
      </c>
      <c r="S78" s="48" t="s">
        <v>31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</row>
    <row r="79" spans="1:168" s="2" customFormat="1" ht="40.9" hidden="1" customHeight="1">
      <c r="A79" s="1"/>
      <c r="B79" s="32"/>
      <c r="C79" s="32"/>
      <c r="D79" s="143">
        <v>34</v>
      </c>
      <c r="E79" s="32" t="s">
        <v>17</v>
      </c>
      <c r="F79" s="173" t="s">
        <v>83</v>
      </c>
      <c r="G79" s="174" t="s">
        <v>423</v>
      </c>
      <c r="H79" s="32" t="s">
        <v>19</v>
      </c>
      <c r="I79" s="175">
        <f>Zásobník[[#This Row],[Predpokladané náklady na realizáciu projektu '[eur s DPH']2]]/1.2</f>
        <v>411666.66666666669</v>
      </c>
      <c r="J79" s="176">
        <v>494000</v>
      </c>
      <c r="K79" s="32" t="s">
        <v>132</v>
      </c>
      <c r="L79" s="32" t="s">
        <v>21</v>
      </c>
      <c r="M79" s="48" t="s">
        <v>29</v>
      </c>
      <c r="N79" s="48" t="s">
        <v>33</v>
      </c>
      <c r="O79" s="48" t="s">
        <v>131</v>
      </c>
      <c r="P79" s="174" t="s">
        <v>424</v>
      </c>
      <c r="Q79" s="48">
        <v>54</v>
      </c>
      <c r="R79" s="48">
        <v>0</v>
      </c>
      <c r="S79" s="48" t="s">
        <v>31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</row>
    <row r="80" spans="1:168" s="2" customFormat="1" ht="40.9" hidden="1" customHeight="1">
      <c r="A80" s="1"/>
      <c r="B80" s="32"/>
      <c r="C80" s="32"/>
      <c r="D80" s="143">
        <v>34</v>
      </c>
      <c r="E80" s="32" t="s">
        <v>17</v>
      </c>
      <c r="F80" s="173" t="s">
        <v>398</v>
      </c>
      <c r="G80" s="48" t="s">
        <v>422</v>
      </c>
      <c r="H80" s="32" t="s">
        <v>19</v>
      </c>
      <c r="I80" s="99">
        <f>Zásobník[[#This Row],[Predpokladané náklady na realizáciu projektu '[eur s DPH']2]]/1.2</f>
        <v>7916.666666666667</v>
      </c>
      <c r="J80" s="47">
        <v>9500</v>
      </c>
      <c r="K80" s="32" t="s">
        <v>132</v>
      </c>
      <c r="L80" s="32" t="s">
        <v>21</v>
      </c>
      <c r="M80" s="48" t="s">
        <v>29</v>
      </c>
      <c r="N80" s="48" t="s">
        <v>33</v>
      </c>
      <c r="O80" s="48" t="s">
        <v>26</v>
      </c>
      <c r="P80" s="48"/>
      <c r="Q80" s="48">
        <v>54</v>
      </c>
      <c r="R80" s="48">
        <v>0</v>
      </c>
      <c r="S80" s="48" t="s">
        <v>31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</row>
    <row r="81" spans="1:168" s="2" customFormat="1" ht="40.9" hidden="1" customHeight="1">
      <c r="A81" s="1"/>
      <c r="B81" s="32"/>
      <c r="C81" s="32"/>
      <c r="D81" s="143">
        <v>34</v>
      </c>
      <c r="E81" s="32" t="s">
        <v>17</v>
      </c>
      <c r="F81" s="173" t="s">
        <v>398</v>
      </c>
      <c r="G81" s="174" t="s">
        <v>421</v>
      </c>
      <c r="H81" s="32" t="s">
        <v>19</v>
      </c>
      <c r="I81" s="175">
        <f>Zásobník[[#This Row],[Predpokladané náklady na realizáciu projektu '[eur s DPH']2]]/1.2</f>
        <v>9166.6666666666679</v>
      </c>
      <c r="J81" s="176">
        <v>11000</v>
      </c>
      <c r="K81" s="32" t="s">
        <v>132</v>
      </c>
      <c r="L81" s="32" t="s">
        <v>21</v>
      </c>
      <c r="M81" s="48" t="s">
        <v>29</v>
      </c>
      <c r="N81" s="48" t="s">
        <v>33</v>
      </c>
      <c r="O81" s="48" t="s">
        <v>26</v>
      </c>
      <c r="P81" s="48"/>
      <c r="Q81" s="48">
        <v>54</v>
      </c>
      <c r="R81" s="48">
        <v>0</v>
      </c>
      <c r="S81" s="48" t="s">
        <v>31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</row>
    <row r="82" spans="1:168" s="2" customFormat="1" ht="40.9" hidden="1" customHeight="1">
      <c r="A82" s="1"/>
      <c r="B82" s="32"/>
      <c r="C82" s="32"/>
      <c r="D82" s="271">
        <v>34</v>
      </c>
      <c r="E82" s="32" t="s">
        <v>17</v>
      </c>
      <c r="F82" s="272" t="s">
        <v>18</v>
      </c>
      <c r="G82" s="273" t="s">
        <v>659</v>
      </c>
      <c r="H82" s="32" t="s">
        <v>19</v>
      </c>
      <c r="I82" s="274">
        <f>Zásobník[[#This Row],[Predpokladané náklady na realizáciu projektu '[eur s DPH']2]]/1.2</f>
        <v>333333.33333333337</v>
      </c>
      <c r="J82" s="275">
        <v>400000</v>
      </c>
      <c r="K82" s="32" t="s">
        <v>132</v>
      </c>
      <c r="L82" s="32" t="s">
        <v>21</v>
      </c>
      <c r="M82" s="48" t="s">
        <v>29</v>
      </c>
      <c r="N82" s="48" t="s">
        <v>33</v>
      </c>
      <c r="O82" s="48" t="s">
        <v>26</v>
      </c>
      <c r="P82" s="273"/>
      <c r="Q82" s="48">
        <v>54</v>
      </c>
      <c r="R82" s="48">
        <v>0</v>
      </c>
      <c r="S82" s="48" t="s">
        <v>31</v>
      </c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</row>
    <row r="83" spans="1:168" s="2" customFormat="1" ht="40.9" hidden="1" customHeight="1">
      <c r="A83" s="1"/>
      <c r="B83" s="32"/>
      <c r="C83" s="32"/>
      <c r="D83" s="271">
        <v>34</v>
      </c>
      <c r="E83" s="32" t="s">
        <v>17</v>
      </c>
      <c r="F83" s="272" t="s">
        <v>18</v>
      </c>
      <c r="G83" s="48" t="s">
        <v>658</v>
      </c>
      <c r="H83" s="32" t="s">
        <v>19</v>
      </c>
      <c r="I83" s="274">
        <f>Zásobník[[#This Row],[Predpokladané náklady na realizáciu projektu '[eur s DPH']2]]/1.2</f>
        <v>300000</v>
      </c>
      <c r="J83" s="275">
        <v>360000</v>
      </c>
      <c r="K83" s="32" t="s">
        <v>132</v>
      </c>
      <c r="L83" s="32" t="s">
        <v>21</v>
      </c>
      <c r="M83" s="48" t="s">
        <v>29</v>
      </c>
      <c r="N83" s="48" t="s">
        <v>33</v>
      </c>
      <c r="O83" s="48" t="s">
        <v>26</v>
      </c>
      <c r="P83" s="273"/>
      <c r="Q83" s="48">
        <v>54</v>
      </c>
      <c r="R83" s="48">
        <v>0</v>
      </c>
      <c r="S83" s="48" t="s">
        <v>31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</row>
    <row r="84" spans="1:168" s="2" customFormat="1" ht="40.9" hidden="1" customHeight="1">
      <c r="A84" s="1"/>
      <c r="B84" s="33"/>
      <c r="C84" s="33"/>
      <c r="D84" s="270">
        <v>2</v>
      </c>
      <c r="E84" s="33" t="s">
        <v>17</v>
      </c>
      <c r="F84" s="33" t="s">
        <v>18</v>
      </c>
      <c r="G84" s="129" t="s">
        <v>373</v>
      </c>
      <c r="H84" s="128" t="s">
        <v>180</v>
      </c>
      <c r="I84" s="130">
        <f>Zásobník[[#This Row],[Predpokladané náklady na realizáciu projektu '[eur s DPH']2]]/1.2</f>
        <v>496110.66666666674</v>
      </c>
      <c r="J84" s="131">
        <v>595332.80000000005</v>
      </c>
      <c r="K84" s="128" t="s">
        <v>372</v>
      </c>
      <c r="L84" s="33" t="s">
        <v>21</v>
      </c>
      <c r="M84" s="49" t="s">
        <v>195</v>
      </c>
      <c r="N84" s="49" t="s">
        <v>35</v>
      </c>
      <c r="O84" s="49" t="s">
        <v>301</v>
      </c>
      <c r="P84" s="129"/>
      <c r="Q84" s="129">
        <v>52</v>
      </c>
      <c r="R84" s="129">
        <v>0</v>
      </c>
      <c r="S84" s="129" t="s">
        <v>192</v>
      </c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</row>
    <row r="85" spans="1:168" s="2" customFormat="1" ht="40.9" customHeight="1">
      <c r="A85" s="1"/>
      <c r="B85" s="33"/>
      <c r="C85" s="33"/>
      <c r="D85" s="270">
        <v>1</v>
      </c>
      <c r="E85" s="33" t="s">
        <v>17</v>
      </c>
      <c r="F85" s="33" t="s">
        <v>18</v>
      </c>
      <c r="G85" s="49" t="s">
        <v>186</v>
      </c>
      <c r="H85" s="33" t="s">
        <v>180</v>
      </c>
      <c r="I85" s="115">
        <f>Zásobník[[#This Row],[Predpokladané náklady na realizáciu projektu '[eur s DPH']2]]/1.2</f>
        <v>2356917.8099999991</v>
      </c>
      <c r="J85" s="50">
        <v>2828301.371999999</v>
      </c>
      <c r="K85" s="33" t="s">
        <v>20</v>
      </c>
      <c r="L85" s="33" t="s">
        <v>21</v>
      </c>
      <c r="M85" s="49" t="s">
        <v>22</v>
      </c>
      <c r="N85" s="49" t="s">
        <v>188</v>
      </c>
      <c r="O85" s="49" t="s">
        <v>189</v>
      </c>
      <c r="P85" s="49" t="s">
        <v>190</v>
      </c>
      <c r="Q85" s="49">
        <v>137</v>
      </c>
      <c r="R85" s="49">
        <v>0</v>
      </c>
      <c r="S85" s="49" t="s">
        <v>387</v>
      </c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</row>
    <row r="86" spans="1:168" s="2" customFormat="1" ht="40.9" customHeight="1">
      <c r="A86" s="1"/>
      <c r="B86" s="33"/>
      <c r="C86" s="33"/>
      <c r="D86" s="270">
        <v>1</v>
      </c>
      <c r="E86" s="33" t="s">
        <v>17</v>
      </c>
      <c r="F86" s="33" t="s">
        <v>18</v>
      </c>
      <c r="G86" s="49" t="s">
        <v>359</v>
      </c>
      <c r="H86" s="33" t="s">
        <v>180</v>
      </c>
      <c r="I86" s="115">
        <f>Zásobník[[#This Row],[Predpokladané náklady na realizáciu projektu '[eur s DPH']2]]/1.2</f>
        <v>7217638.9999999991</v>
      </c>
      <c r="J86" s="50">
        <v>8661166.7999999989</v>
      </c>
      <c r="K86" s="33" t="s">
        <v>20</v>
      </c>
      <c r="L86" s="33" t="s">
        <v>21</v>
      </c>
      <c r="M86" s="49" t="s">
        <v>22</v>
      </c>
      <c r="N86" s="49" t="s">
        <v>181</v>
      </c>
      <c r="O86" s="49" t="s">
        <v>351</v>
      </c>
      <c r="P86" s="49" t="s">
        <v>183</v>
      </c>
      <c r="Q86" s="49">
        <v>137</v>
      </c>
      <c r="R86" s="49">
        <v>0</v>
      </c>
      <c r="S86" s="49" t="s">
        <v>387</v>
      </c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</row>
    <row r="87" spans="1:168" s="2" customFormat="1" ht="40.9" customHeight="1">
      <c r="A87" s="1"/>
      <c r="B87" s="33"/>
      <c r="C87" s="33"/>
      <c r="D87" s="270">
        <v>1</v>
      </c>
      <c r="E87" s="33" t="s">
        <v>17</v>
      </c>
      <c r="F87" s="33" t="s">
        <v>18</v>
      </c>
      <c r="G87" s="49" t="s">
        <v>358</v>
      </c>
      <c r="H87" s="33" t="s">
        <v>180</v>
      </c>
      <c r="I87" s="115">
        <f>Zásobník[[#This Row],[Predpokladané náklady na realizáciu projektu '[eur s DPH']2]]/1.2</f>
        <v>4680545</v>
      </c>
      <c r="J87" s="50">
        <v>5616654</v>
      </c>
      <c r="K87" s="33" t="s">
        <v>20</v>
      </c>
      <c r="L87" s="33" t="s">
        <v>21</v>
      </c>
      <c r="M87" s="49" t="s">
        <v>22</v>
      </c>
      <c r="N87" s="49" t="s">
        <v>181</v>
      </c>
      <c r="O87" s="49" t="s">
        <v>351</v>
      </c>
      <c r="P87" s="49" t="s">
        <v>183</v>
      </c>
      <c r="Q87" s="49">
        <v>137</v>
      </c>
      <c r="R87" s="49">
        <v>0</v>
      </c>
      <c r="S87" s="49" t="s">
        <v>387</v>
      </c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</row>
    <row r="88" spans="1:168" s="2" customFormat="1" ht="40.9" customHeight="1">
      <c r="A88" s="1"/>
      <c r="B88" s="33"/>
      <c r="C88" s="33"/>
      <c r="D88" s="270">
        <v>1</v>
      </c>
      <c r="E88" s="33" t="s">
        <v>17</v>
      </c>
      <c r="F88" s="33" t="s">
        <v>18</v>
      </c>
      <c r="G88" s="49" t="s">
        <v>184</v>
      </c>
      <c r="H88" s="33" t="s">
        <v>180</v>
      </c>
      <c r="I88" s="115">
        <f>Zásobník[[#This Row],[Predpokladané náklady na realizáciu projektu '[eur s DPH']2]]/1.2</f>
        <v>3206417.5</v>
      </c>
      <c r="J88" s="50">
        <v>3847701</v>
      </c>
      <c r="K88" s="33" t="s">
        <v>20</v>
      </c>
      <c r="L88" s="33" t="s">
        <v>21</v>
      </c>
      <c r="M88" s="49" t="s">
        <v>22</v>
      </c>
      <c r="N88" s="49" t="s">
        <v>185</v>
      </c>
      <c r="O88" s="49" t="s">
        <v>351</v>
      </c>
      <c r="P88" s="49" t="s">
        <v>183</v>
      </c>
      <c r="Q88" s="49">
        <v>137</v>
      </c>
      <c r="R88" s="49">
        <v>0</v>
      </c>
      <c r="S88" s="49" t="s">
        <v>388</v>
      </c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</row>
    <row r="89" spans="1:168" s="2" customFormat="1" ht="40.9" customHeight="1">
      <c r="A89" s="1"/>
      <c r="B89" s="33"/>
      <c r="C89" s="33"/>
      <c r="D89" s="270">
        <v>1</v>
      </c>
      <c r="E89" s="33" t="s">
        <v>17</v>
      </c>
      <c r="F89" s="33" t="s">
        <v>18</v>
      </c>
      <c r="G89" s="49" t="s">
        <v>193</v>
      </c>
      <c r="H89" s="33" t="s">
        <v>180</v>
      </c>
      <c r="I89" s="115">
        <f>Zásobník[[#This Row],[Predpokladané náklady na realizáciu projektu '[eur s DPH']2]]/1.2</f>
        <v>4381442.9804391218</v>
      </c>
      <c r="J89" s="50">
        <v>5257731.5765269464</v>
      </c>
      <c r="K89" s="33" t="s">
        <v>20</v>
      </c>
      <c r="L89" s="33" t="s">
        <v>21</v>
      </c>
      <c r="M89" s="49" t="s">
        <v>22</v>
      </c>
      <c r="N89" s="49" t="s">
        <v>188</v>
      </c>
      <c r="O89" s="49" t="s">
        <v>189</v>
      </c>
      <c r="P89" s="49" t="s">
        <v>190</v>
      </c>
      <c r="Q89" s="49">
        <v>137</v>
      </c>
      <c r="R89" s="49">
        <v>0</v>
      </c>
      <c r="S89" s="49" t="s">
        <v>387</v>
      </c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</row>
    <row r="90" spans="1:168" s="2" customFormat="1" ht="40.9" customHeight="1">
      <c r="A90" s="1"/>
      <c r="B90" s="33"/>
      <c r="C90" s="33"/>
      <c r="D90" s="270">
        <v>1</v>
      </c>
      <c r="E90" s="33" t="s">
        <v>17</v>
      </c>
      <c r="F90" s="33" t="s">
        <v>18</v>
      </c>
      <c r="G90" s="49" t="s">
        <v>191</v>
      </c>
      <c r="H90" s="33" t="s">
        <v>180</v>
      </c>
      <c r="I90" s="115">
        <f>Zásobník[[#This Row],[Predpokladané náklady na realizáciu projektu '[eur s DPH']2]]/1.2</f>
        <v>2652020</v>
      </c>
      <c r="J90" s="50">
        <v>3182424</v>
      </c>
      <c r="K90" s="33" t="s">
        <v>20</v>
      </c>
      <c r="L90" s="33" t="s">
        <v>21</v>
      </c>
      <c r="M90" s="49" t="s">
        <v>22</v>
      </c>
      <c r="N90" s="49" t="s">
        <v>188</v>
      </c>
      <c r="O90" s="49" t="s">
        <v>189</v>
      </c>
      <c r="P90" s="49" t="s">
        <v>190</v>
      </c>
      <c r="Q90" s="49">
        <v>137</v>
      </c>
      <c r="R90" s="49">
        <v>0</v>
      </c>
      <c r="S90" s="49" t="s">
        <v>387</v>
      </c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</row>
    <row r="91" spans="1:168" s="2" customFormat="1" ht="40.9" customHeight="1">
      <c r="A91" s="1"/>
      <c r="B91" s="33"/>
      <c r="C91" s="33"/>
      <c r="D91" s="270">
        <v>1</v>
      </c>
      <c r="E91" s="33" t="s">
        <v>17</v>
      </c>
      <c r="F91" s="33" t="s">
        <v>18</v>
      </c>
      <c r="G91" s="49" t="s">
        <v>194</v>
      </c>
      <c r="H91" s="33" t="s">
        <v>180</v>
      </c>
      <c r="I91" s="115">
        <f>Zásobník[[#This Row],[Predpokladané náklady na realizáciu projektu '[eur s DPH']2]]/1.2</f>
        <v>1135262.72</v>
      </c>
      <c r="J91" s="50">
        <v>1362315.264</v>
      </c>
      <c r="K91" s="33" t="s">
        <v>20</v>
      </c>
      <c r="L91" s="33" t="s">
        <v>21</v>
      </c>
      <c r="M91" s="49" t="s">
        <v>22</v>
      </c>
      <c r="N91" s="49" t="s">
        <v>188</v>
      </c>
      <c r="O91" s="49" t="s">
        <v>189</v>
      </c>
      <c r="P91" s="49" t="s">
        <v>190</v>
      </c>
      <c r="Q91" s="49">
        <v>137</v>
      </c>
      <c r="R91" s="49">
        <v>0</v>
      </c>
      <c r="S91" s="49" t="s">
        <v>387</v>
      </c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</row>
    <row r="92" spans="1:168" s="2" customFormat="1" ht="40.9" hidden="1" customHeight="1">
      <c r="A92" s="1"/>
      <c r="B92" s="33"/>
      <c r="C92" s="33"/>
      <c r="D92" s="270">
        <v>1</v>
      </c>
      <c r="E92" s="33" t="s">
        <v>17</v>
      </c>
      <c r="F92" s="33" t="s">
        <v>18</v>
      </c>
      <c r="G92" s="49" t="s">
        <v>198</v>
      </c>
      <c r="H92" s="33" t="s">
        <v>180</v>
      </c>
      <c r="I92" s="115">
        <f>Zásobník[[#This Row],[Predpokladané náklady na realizáciu projektu '[eur s DPH']2]]/1.2</f>
        <v>694129.30857142864</v>
      </c>
      <c r="J92" s="50">
        <v>832955.17028571432</v>
      </c>
      <c r="K92" s="33" t="s">
        <v>20</v>
      </c>
      <c r="L92" s="33" t="s">
        <v>21</v>
      </c>
      <c r="M92" s="49" t="s">
        <v>22</v>
      </c>
      <c r="N92" s="49" t="s">
        <v>188</v>
      </c>
      <c r="O92" s="49" t="s">
        <v>189</v>
      </c>
      <c r="P92" s="49" t="s">
        <v>190</v>
      </c>
      <c r="Q92" s="49">
        <v>137</v>
      </c>
      <c r="R92" s="49">
        <v>0</v>
      </c>
      <c r="S92" s="49" t="s">
        <v>387</v>
      </c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</row>
    <row r="93" spans="1:168" s="2" customFormat="1" ht="40.9" customHeight="1">
      <c r="A93" s="1"/>
      <c r="B93" s="33"/>
      <c r="C93" s="33"/>
      <c r="D93" s="270">
        <v>1</v>
      </c>
      <c r="E93" s="33" t="s">
        <v>17</v>
      </c>
      <c r="F93" s="33" t="s">
        <v>18</v>
      </c>
      <c r="G93" s="49" t="s">
        <v>199</v>
      </c>
      <c r="H93" s="33" t="s">
        <v>180</v>
      </c>
      <c r="I93" s="115">
        <f>Zásobník[[#This Row],[Predpokladané náklady na realizáciu projektu '[eur s DPH']2]]/1.2</f>
        <v>1055000</v>
      </c>
      <c r="J93" s="50">
        <v>1266000</v>
      </c>
      <c r="K93" s="33" t="s">
        <v>20</v>
      </c>
      <c r="L93" s="33" t="s">
        <v>21</v>
      </c>
      <c r="M93" s="49" t="s">
        <v>22</v>
      </c>
      <c r="N93" s="49" t="s">
        <v>188</v>
      </c>
      <c r="O93" s="49" t="s">
        <v>189</v>
      </c>
      <c r="P93" s="49" t="s">
        <v>190</v>
      </c>
      <c r="Q93" s="49">
        <v>137</v>
      </c>
      <c r="R93" s="49">
        <v>0</v>
      </c>
      <c r="S93" s="49" t="s">
        <v>387</v>
      </c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</row>
    <row r="94" spans="1:168" s="2" customFormat="1" ht="40.9" hidden="1" customHeight="1">
      <c r="A94" s="1"/>
      <c r="B94" s="33"/>
      <c r="C94" s="33"/>
      <c r="D94" s="270">
        <v>1</v>
      </c>
      <c r="E94" s="33" t="s">
        <v>17</v>
      </c>
      <c r="F94" s="33" t="s">
        <v>18</v>
      </c>
      <c r="G94" s="49" t="s">
        <v>299</v>
      </c>
      <c r="H94" s="33" t="s">
        <v>180</v>
      </c>
      <c r="I94" s="115">
        <f>Zásobník[[#This Row],[Predpokladané náklady na realizáciu projektu '[eur s DPH']2]]/1.2</f>
        <v>776796.38</v>
      </c>
      <c r="J94" s="50">
        <v>932155.65599999996</v>
      </c>
      <c r="K94" s="33" t="s">
        <v>20</v>
      </c>
      <c r="L94" s="33" t="s">
        <v>21</v>
      </c>
      <c r="M94" s="49" t="s">
        <v>22</v>
      </c>
      <c r="N94" s="49" t="s">
        <v>188</v>
      </c>
      <c r="O94" s="49" t="s">
        <v>189</v>
      </c>
      <c r="P94" s="49" t="s">
        <v>190</v>
      </c>
      <c r="Q94" s="49">
        <v>137</v>
      </c>
      <c r="R94" s="49">
        <v>0</v>
      </c>
      <c r="S94" s="49" t="s">
        <v>387</v>
      </c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</row>
    <row r="95" spans="1:168" s="2" customFormat="1" ht="40.9" hidden="1" customHeight="1">
      <c r="A95" s="1"/>
      <c r="B95" s="33"/>
      <c r="C95" s="33"/>
      <c r="D95" s="270">
        <v>1</v>
      </c>
      <c r="E95" s="33" t="s">
        <v>17</v>
      </c>
      <c r="F95" s="33" t="s">
        <v>18</v>
      </c>
      <c r="G95" s="49" t="s">
        <v>303</v>
      </c>
      <c r="H95" s="33" t="s">
        <v>180</v>
      </c>
      <c r="I95" s="115">
        <f>Zásobník[[#This Row],[Predpokladané náklady na realizáciu projektu '[eur s DPH']2]]/1.2</f>
        <v>581250</v>
      </c>
      <c r="J95" s="50">
        <v>697500</v>
      </c>
      <c r="K95" s="33" t="s">
        <v>20</v>
      </c>
      <c r="L95" s="33" t="s">
        <v>21</v>
      </c>
      <c r="M95" s="49" t="s">
        <v>22</v>
      </c>
      <c r="N95" s="49" t="s">
        <v>188</v>
      </c>
      <c r="O95" s="49" t="s">
        <v>189</v>
      </c>
      <c r="P95" s="49" t="s">
        <v>190</v>
      </c>
      <c r="Q95" s="49">
        <v>137</v>
      </c>
      <c r="R95" s="49">
        <v>0</v>
      </c>
      <c r="S95" s="49" t="s">
        <v>387</v>
      </c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</row>
    <row r="96" spans="1:168" s="2" customFormat="1" ht="40.9" hidden="1" customHeight="1">
      <c r="A96" s="1"/>
      <c r="B96" s="33"/>
      <c r="C96" s="33"/>
      <c r="D96" s="270">
        <v>1</v>
      </c>
      <c r="E96" s="33" t="s">
        <v>17</v>
      </c>
      <c r="F96" s="33" t="s">
        <v>18</v>
      </c>
      <c r="G96" s="49" t="s">
        <v>539</v>
      </c>
      <c r="H96" s="33" t="s">
        <v>180</v>
      </c>
      <c r="I96" s="115">
        <f>Zásobník[[#This Row],[Predpokladané náklady na realizáciu projektu '[eur s DPH']2]]/1.2</f>
        <v>333000</v>
      </c>
      <c r="J96" s="50">
        <v>399600</v>
      </c>
      <c r="K96" s="33" t="s">
        <v>20</v>
      </c>
      <c r="L96" s="33" t="s">
        <v>21</v>
      </c>
      <c r="M96" s="49" t="s">
        <v>22</v>
      </c>
      <c r="N96" s="49" t="s">
        <v>188</v>
      </c>
      <c r="O96" s="49" t="s">
        <v>189</v>
      </c>
      <c r="P96" s="49" t="s">
        <v>190</v>
      </c>
      <c r="Q96" s="49">
        <v>137</v>
      </c>
      <c r="R96" s="49">
        <v>0</v>
      </c>
      <c r="S96" s="49" t="s">
        <v>387</v>
      </c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</row>
    <row r="97" spans="1:170" s="2" customFormat="1" ht="40.9" hidden="1" customHeight="1">
      <c r="A97" s="1"/>
      <c r="B97" s="33"/>
      <c r="C97" s="33"/>
      <c r="D97" s="270">
        <v>1</v>
      </c>
      <c r="E97" s="33" t="s">
        <v>17</v>
      </c>
      <c r="F97" s="33" t="s">
        <v>18</v>
      </c>
      <c r="G97" s="49" t="s">
        <v>307</v>
      </c>
      <c r="H97" s="33" t="s">
        <v>180</v>
      </c>
      <c r="I97" s="115">
        <f>Zásobník[[#This Row],[Predpokladané náklady na realizáciu projektu '[eur s DPH']2]]/1.2</f>
        <v>320738.69999999995</v>
      </c>
      <c r="J97" s="50">
        <v>384886.43999999994</v>
      </c>
      <c r="K97" s="33" t="s">
        <v>20</v>
      </c>
      <c r="L97" s="33" t="s">
        <v>21</v>
      </c>
      <c r="M97" s="49" t="s">
        <v>22</v>
      </c>
      <c r="N97" s="49" t="s">
        <v>188</v>
      </c>
      <c r="O97" s="49" t="s">
        <v>189</v>
      </c>
      <c r="P97" s="49" t="s">
        <v>190</v>
      </c>
      <c r="Q97" s="49">
        <v>137</v>
      </c>
      <c r="R97" s="49">
        <v>0</v>
      </c>
      <c r="S97" s="49" t="s">
        <v>387</v>
      </c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</row>
    <row r="98" spans="1:170" s="2" customFormat="1" ht="40.9" hidden="1" customHeight="1">
      <c r="A98" s="1"/>
      <c r="B98" s="33"/>
      <c r="C98" s="33"/>
      <c r="D98" s="264"/>
      <c r="E98" s="33" t="s">
        <v>17</v>
      </c>
      <c r="F98" s="33" t="s">
        <v>18</v>
      </c>
      <c r="G98" s="265" t="s">
        <v>653</v>
      </c>
      <c r="H98" s="33" t="s">
        <v>180</v>
      </c>
      <c r="I98" s="266">
        <f>Zásobník[[#This Row],[Predpokladané náklady na realizáciu projektu '[eur s DPH']2]]/1.2</f>
        <v>672476.05333333323</v>
      </c>
      <c r="J98" s="267">
        <v>806971.26399999985</v>
      </c>
      <c r="K98" s="33" t="s">
        <v>20</v>
      </c>
      <c r="L98" s="33" t="s">
        <v>21</v>
      </c>
      <c r="M98" s="49" t="s">
        <v>22</v>
      </c>
      <c r="N98" s="49" t="s">
        <v>188</v>
      </c>
      <c r="O98" s="49" t="s">
        <v>189</v>
      </c>
      <c r="P98" s="49" t="s">
        <v>190</v>
      </c>
      <c r="Q98" s="49"/>
      <c r="R98" s="49"/>
      <c r="S98" s="49" t="s">
        <v>387</v>
      </c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</row>
    <row r="99" spans="1:170" s="2" customFormat="1" ht="40.9" hidden="1" customHeight="1">
      <c r="A99" s="1"/>
      <c r="B99" s="33"/>
      <c r="C99" s="33"/>
      <c r="D99" s="270">
        <v>1</v>
      </c>
      <c r="E99" s="33" t="s">
        <v>17</v>
      </c>
      <c r="F99" s="33" t="s">
        <v>18</v>
      </c>
      <c r="G99" s="49" t="s">
        <v>360</v>
      </c>
      <c r="H99" s="33" t="s">
        <v>180</v>
      </c>
      <c r="I99" s="115">
        <f>Zásobník[[#This Row],[Predpokladané náklady na realizáciu projektu '[eur s DPH']2]]/1.2</f>
        <v>200000</v>
      </c>
      <c r="J99" s="50">
        <v>240000</v>
      </c>
      <c r="K99" s="33" t="s">
        <v>20</v>
      </c>
      <c r="L99" s="33" t="s">
        <v>21</v>
      </c>
      <c r="M99" s="49" t="s">
        <v>22</v>
      </c>
      <c r="N99" s="49" t="s">
        <v>181</v>
      </c>
      <c r="O99" s="49" t="s">
        <v>182</v>
      </c>
      <c r="P99" s="49" t="s">
        <v>183</v>
      </c>
      <c r="Q99" s="49">
        <v>137</v>
      </c>
      <c r="R99" s="49">
        <v>0</v>
      </c>
      <c r="S99" s="49" t="s">
        <v>387</v>
      </c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</row>
    <row r="100" spans="1:170" s="2" customFormat="1" ht="40.9" hidden="1" customHeight="1">
      <c r="A100" s="1"/>
      <c r="B100" s="33"/>
      <c r="C100" s="33"/>
      <c r="D100" s="270">
        <v>2</v>
      </c>
      <c r="E100" s="33" t="s">
        <v>17</v>
      </c>
      <c r="F100" s="33" t="s">
        <v>169</v>
      </c>
      <c r="G100" s="49" t="s">
        <v>479</v>
      </c>
      <c r="H100" s="33" t="s">
        <v>180</v>
      </c>
      <c r="I100" s="115">
        <f>Zásobník[[#This Row],[Predpokladané náklady na realizáciu projektu '[eur s DPH']2]]/1.2</f>
        <v>18035</v>
      </c>
      <c r="J100" s="50">
        <v>21642</v>
      </c>
      <c r="K100" s="33" t="s">
        <v>132</v>
      </c>
      <c r="L100" s="33" t="s">
        <v>21</v>
      </c>
      <c r="M100" s="183" t="s">
        <v>481</v>
      </c>
      <c r="N100" s="49" t="s">
        <v>482</v>
      </c>
      <c r="O100" s="49" t="s">
        <v>182</v>
      </c>
      <c r="P100" s="49" t="s">
        <v>190</v>
      </c>
      <c r="Q100" s="49">
        <v>52</v>
      </c>
      <c r="R100" s="49">
        <v>0</v>
      </c>
      <c r="S100" s="49" t="s">
        <v>439</v>
      </c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</row>
    <row r="101" spans="1:170" s="2" customFormat="1" ht="40.9" hidden="1" customHeight="1">
      <c r="A101" s="1"/>
      <c r="B101" s="33"/>
      <c r="C101" s="33"/>
      <c r="D101" s="270">
        <v>2</v>
      </c>
      <c r="E101" s="33" t="s">
        <v>17</v>
      </c>
      <c r="F101" s="33" t="s">
        <v>169</v>
      </c>
      <c r="G101" s="49" t="s">
        <v>480</v>
      </c>
      <c r="H101" s="33" t="s">
        <v>180</v>
      </c>
      <c r="I101" s="115">
        <f>Zásobník[[#This Row],[Predpokladané náklady na realizáciu projektu '[eur s DPH']2]]/1.2</f>
        <v>3031.666666666667</v>
      </c>
      <c r="J101" s="50">
        <v>3638</v>
      </c>
      <c r="K101" s="33" t="s">
        <v>132</v>
      </c>
      <c r="L101" s="33" t="s">
        <v>21</v>
      </c>
      <c r="M101" s="183" t="s">
        <v>481</v>
      </c>
      <c r="N101" s="49" t="s">
        <v>482</v>
      </c>
      <c r="O101" s="49" t="s">
        <v>189</v>
      </c>
      <c r="P101" s="49" t="s">
        <v>190</v>
      </c>
      <c r="Q101" s="49">
        <v>52</v>
      </c>
      <c r="R101" s="49">
        <v>0</v>
      </c>
      <c r="S101" s="49" t="s">
        <v>439</v>
      </c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</row>
    <row r="102" spans="1:170" s="2" customFormat="1" ht="40.9" hidden="1" customHeight="1">
      <c r="A102" s="1"/>
      <c r="B102" s="33"/>
      <c r="C102" s="33"/>
      <c r="D102" s="270">
        <v>2</v>
      </c>
      <c r="E102" s="33" t="s">
        <v>17</v>
      </c>
      <c r="F102" s="33" t="s">
        <v>169</v>
      </c>
      <c r="G102" s="49" t="s">
        <v>483</v>
      </c>
      <c r="H102" s="33" t="s">
        <v>180</v>
      </c>
      <c r="I102" s="115">
        <f>Zásobník[[#This Row],[Predpokladané náklady na realizáciu projektu '[eur s DPH']2]]/1.2</f>
        <v>2259.166666666667</v>
      </c>
      <c r="J102" s="50">
        <v>2711</v>
      </c>
      <c r="K102" s="33" t="s">
        <v>132</v>
      </c>
      <c r="L102" s="33" t="s">
        <v>21</v>
      </c>
      <c r="M102" s="49" t="s">
        <v>187</v>
      </c>
      <c r="N102" s="49" t="s">
        <v>482</v>
      </c>
      <c r="O102" s="49" t="s">
        <v>189</v>
      </c>
      <c r="P102" s="49" t="s">
        <v>190</v>
      </c>
      <c r="Q102" s="49">
        <v>52</v>
      </c>
      <c r="R102" s="49">
        <v>0</v>
      </c>
      <c r="S102" s="49" t="s">
        <v>31</v>
      </c>
      <c r="T102" s="20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</row>
    <row r="103" spans="1:170" s="2" customFormat="1" ht="40.9" hidden="1" customHeight="1">
      <c r="A103" s="1"/>
      <c r="B103" s="33"/>
      <c r="C103" s="33"/>
      <c r="D103" s="270">
        <v>2</v>
      </c>
      <c r="E103" s="33" t="s">
        <v>17</v>
      </c>
      <c r="F103" s="33" t="s">
        <v>18</v>
      </c>
      <c r="G103" s="49" t="s">
        <v>488</v>
      </c>
      <c r="H103" s="33" t="s">
        <v>180</v>
      </c>
      <c r="I103" s="115">
        <f>Zásobník[[#This Row],[Predpokladané náklady na realizáciu projektu '[eur s DPH']2]]/1.2</f>
        <v>139200</v>
      </c>
      <c r="J103" s="50">
        <v>167040</v>
      </c>
      <c r="K103" s="33" t="s">
        <v>132</v>
      </c>
      <c r="L103" s="33" t="s">
        <v>21</v>
      </c>
      <c r="M103" s="49" t="s">
        <v>195</v>
      </c>
      <c r="N103" s="49" t="s">
        <v>196</v>
      </c>
      <c r="O103" s="49" t="s">
        <v>351</v>
      </c>
      <c r="P103" s="49" t="s">
        <v>183</v>
      </c>
      <c r="Q103" s="49">
        <v>52</v>
      </c>
      <c r="R103" s="49">
        <v>0</v>
      </c>
      <c r="S103" s="49" t="s">
        <v>192</v>
      </c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</row>
    <row r="104" spans="1:170" s="2" customFormat="1" ht="40.9" hidden="1" customHeight="1">
      <c r="A104" s="1"/>
      <c r="B104" s="33"/>
      <c r="C104" s="33"/>
      <c r="D104" s="270">
        <v>2</v>
      </c>
      <c r="E104" s="33" t="s">
        <v>17</v>
      </c>
      <c r="F104" s="33" t="s">
        <v>18</v>
      </c>
      <c r="G104" s="49" t="s">
        <v>489</v>
      </c>
      <c r="H104" s="33" t="s">
        <v>180</v>
      </c>
      <c r="I104" s="115">
        <f>Zásobník[[#This Row],[Predpokladané náklady na realizáciu projektu '[eur s DPH']2]]/1.2</f>
        <v>165760</v>
      </c>
      <c r="J104" s="50">
        <v>198912</v>
      </c>
      <c r="K104" s="33" t="s">
        <v>132</v>
      </c>
      <c r="L104" s="33" t="s">
        <v>21</v>
      </c>
      <c r="M104" s="49" t="s">
        <v>195</v>
      </c>
      <c r="N104" s="49" t="s">
        <v>196</v>
      </c>
      <c r="O104" s="49" t="s">
        <v>351</v>
      </c>
      <c r="P104" s="49" t="s">
        <v>183</v>
      </c>
      <c r="Q104" s="49">
        <v>52</v>
      </c>
      <c r="R104" s="49">
        <v>0</v>
      </c>
      <c r="S104" s="49" t="s">
        <v>192</v>
      </c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</row>
    <row r="105" spans="1:170" s="2" customFormat="1" ht="40.9" hidden="1" customHeight="1">
      <c r="A105" s="1"/>
      <c r="B105" s="33"/>
      <c r="C105" s="33"/>
      <c r="D105" s="270" t="s">
        <v>603</v>
      </c>
      <c r="E105" s="33" t="s">
        <v>17</v>
      </c>
      <c r="F105" s="33" t="s">
        <v>18</v>
      </c>
      <c r="G105" s="49" t="s">
        <v>490</v>
      </c>
      <c r="H105" s="33" t="s">
        <v>180</v>
      </c>
      <c r="I105" s="115">
        <f>Zásobník[[#This Row],[Predpokladané náklady na realizáciu projektu '[eur s DPH']2]]/1.2</f>
        <v>56664.025000000001</v>
      </c>
      <c r="J105" s="50">
        <v>67996.83</v>
      </c>
      <c r="K105" s="33" t="s">
        <v>132</v>
      </c>
      <c r="L105" s="33" t="s">
        <v>21</v>
      </c>
      <c r="M105" s="49" t="s">
        <v>195</v>
      </c>
      <c r="N105" s="49" t="s">
        <v>196</v>
      </c>
      <c r="O105" s="49" t="s">
        <v>351</v>
      </c>
      <c r="P105" s="49" t="s">
        <v>183</v>
      </c>
      <c r="Q105" s="49"/>
      <c r="R105" s="49"/>
      <c r="S105" s="49" t="s">
        <v>192</v>
      </c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</row>
    <row r="106" spans="1:170" s="2" customFormat="1" ht="40.9" hidden="1" customHeight="1">
      <c r="A106" s="1"/>
      <c r="B106" s="33"/>
      <c r="C106" s="33"/>
      <c r="D106" s="270" t="s">
        <v>603</v>
      </c>
      <c r="E106" s="33" t="s">
        <v>17</v>
      </c>
      <c r="F106" s="33" t="s">
        <v>18</v>
      </c>
      <c r="G106" s="49" t="s">
        <v>491</v>
      </c>
      <c r="H106" s="33" t="s">
        <v>180</v>
      </c>
      <c r="I106" s="115">
        <f>Zásobník[[#This Row],[Predpokladané náklady na realizáciu projektu '[eur s DPH']2]]/1.2</f>
        <v>38360</v>
      </c>
      <c r="J106" s="50">
        <v>46032</v>
      </c>
      <c r="K106" s="33" t="s">
        <v>132</v>
      </c>
      <c r="L106" s="33" t="s">
        <v>21</v>
      </c>
      <c r="M106" s="49" t="s">
        <v>195</v>
      </c>
      <c r="N106" s="49" t="s">
        <v>196</v>
      </c>
      <c r="O106" s="49" t="s">
        <v>351</v>
      </c>
      <c r="P106" s="49" t="s">
        <v>183</v>
      </c>
      <c r="Q106" s="49"/>
      <c r="R106" s="49"/>
      <c r="S106" s="49" t="s">
        <v>192</v>
      </c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</row>
    <row r="107" spans="1:170" s="2" customFormat="1" ht="40.9" hidden="1" customHeight="1">
      <c r="A107" s="1"/>
      <c r="B107" s="33"/>
      <c r="C107" s="33"/>
      <c r="D107" s="270">
        <v>2</v>
      </c>
      <c r="E107" s="33" t="s">
        <v>17</v>
      </c>
      <c r="F107" s="33" t="s">
        <v>18</v>
      </c>
      <c r="G107" s="49" t="s">
        <v>492</v>
      </c>
      <c r="H107" s="33" t="s">
        <v>180</v>
      </c>
      <c r="I107" s="115">
        <f>Zásobník[[#This Row],[Predpokladané náklady na realizáciu projektu '[eur s DPH']2]]/1.2</f>
        <v>69480</v>
      </c>
      <c r="J107" s="50">
        <v>83376</v>
      </c>
      <c r="K107" s="33" t="s">
        <v>132</v>
      </c>
      <c r="L107" s="33" t="s">
        <v>21</v>
      </c>
      <c r="M107" s="49" t="s">
        <v>195</v>
      </c>
      <c r="N107" s="49" t="s">
        <v>196</v>
      </c>
      <c r="O107" s="49" t="s">
        <v>351</v>
      </c>
      <c r="P107" s="49" t="s">
        <v>183</v>
      </c>
      <c r="Q107" s="49">
        <v>52</v>
      </c>
      <c r="R107" s="49">
        <v>0</v>
      </c>
      <c r="S107" s="49" t="s">
        <v>192</v>
      </c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</row>
    <row r="108" spans="1:170" s="2" customFormat="1" ht="40.9" hidden="1" customHeight="1">
      <c r="A108" s="1"/>
      <c r="B108" s="33"/>
      <c r="C108" s="33"/>
      <c r="D108" s="270">
        <v>2</v>
      </c>
      <c r="E108" s="33" t="s">
        <v>17</v>
      </c>
      <c r="F108" s="33" t="s">
        <v>18</v>
      </c>
      <c r="G108" s="49" t="s">
        <v>493</v>
      </c>
      <c r="H108" s="33" t="s">
        <v>180</v>
      </c>
      <c r="I108" s="115">
        <f>Zásobník[[#This Row],[Predpokladané náklady na realizáciu projektu '[eur s DPH']2]]/1.2</f>
        <v>64800</v>
      </c>
      <c r="J108" s="50">
        <v>77760</v>
      </c>
      <c r="K108" s="33" t="s">
        <v>132</v>
      </c>
      <c r="L108" s="33" t="s">
        <v>21</v>
      </c>
      <c r="M108" s="49" t="s">
        <v>195</v>
      </c>
      <c r="N108" s="49" t="s">
        <v>196</v>
      </c>
      <c r="O108" s="49" t="s">
        <v>351</v>
      </c>
      <c r="P108" s="49" t="s">
        <v>183</v>
      </c>
      <c r="Q108" s="49">
        <v>52</v>
      </c>
      <c r="R108" s="49">
        <v>0</v>
      </c>
      <c r="S108" s="49" t="s">
        <v>192</v>
      </c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</row>
    <row r="109" spans="1:170" s="2" customFormat="1" ht="40.9" hidden="1" customHeight="1">
      <c r="A109" s="1"/>
      <c r="B109" s="33"/>
      <c r="C109" s="33"/>
      <c r="D109" s="270">
        <v>2</v>
      </c>
      <c r="E109" s="33" t="s">
        <v>17</v>
      </c>
      <c r="F109" s="33" t="s">
        <v>18</v>
      </c>
      <c r="G109" s="49" t="s">
        <v>494</v>
      </c>
      <c r="H109" s="33" t="s">
        <v>180</v>
      </c>
      <c r="I109" s="115">
        <f>Zásobník[[#This Row],[Predpokladané náklady na realizáciu projektu '[eur s DPH']2]]/1.2</f>
        <v>11500</v>
      </c>
      <c r="J109" s="50">
        <v>13800</v>
      </c>
      <c r="K109" s="33" t="s">
        <v>132</v>
      </c>
      <c r="L109" s="33" t="s">
        <v>21</v>
      </c>
      <c r="M109" s="49" t="s">
        <v>195</v>
      </c>
      <c r="N109" s="49" t="s">
        <v>196</v>
      </c>
      <c r="O109" s="49" t="s">
        <v>298</v>
      </c>
      <c r="P109" s="49" t="s">
        <v>183</v>
      </c>
      <c r="Q109" s="49">
        <v>52</v>
      </c>
      <c r="R109" s="49">
        <v>0</v>
      </c>
      <c r="S109" s="49" t="s">
        <v>192</v>
      </c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</row>
    <row r="110" spans="1:170" s="2" customFormat="1" ht="40.9" hidden="1" customHeight="1">
      <c r="A110" s="1"/>
      <c r="B110" s="33"/>
      <c r="C110" s="33"/>
      <c r="D110" s="270">
        <v>2</v>
      </c>
      <c r="E110" s="33" t="s">
        <v>17</v>
      </c>
      <c r="F110" s="33" t="s">
        <v>18</v>
      </c>
      <c r="G110" s="49" t="s">
        <v>495</v>
      </c>
      <c r="H110" s="33" t="s">
        <v>180</v>
      </c>
      <c r="I110" s="115">
        <f>Zásobník[[#This Row],[Predpokladané náklady na realizáciu projektu '[eur s DPH']2]]/1.2</f>
        <v>33439.166666666672</v>
      </c>
      <c r="J110" s="50">
        <v>40127</v>
      </c>
      <c r="K110" s="33" t="s">
        <v>132</v>
      </c>
      <c r="L110" s="33" t="s">
        <v>21</v>
      </c>
      <c r="M110" s="49" t="s">
        <v>195</v>
      </c>
      <c r="N110" s="49" t="s">
        <v>196</v>
      </c>
      <c r="O110" s="49" t="s">
        <v>351</v>
      </c>
      <c r="P110" s="49" t="s">
        <v>183</v>
      </c>
      <c r="Q110" s="49">
        <v>52</v>
      </c>
      <c r="R110" s="49">
        <v>0</v>
      </c>
      <c r="S110" s="49" t="s">
        <v>192</v>
      </c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</row>
    <row r="111" spans="1:170" s="2" customFormat="1" ht="40.9" hidden="1" customHeight="1">
      <c r="A111" s="1"/>
      <c r="B111" s="33"/>
      <c r="C111" s="33"/>
      <c r="D111" s="270">
        <v>2</v>
      </c>
      <c r="E111" s="33" t="s">
        <v>17</v>
      </c>
      <c r="F111" s="33" t="s">
        <v>18</v>
      </c>
      <c r="G111" s="49" t="s">
        <v>496</v>
      </c>
      <c r="H111" s="33" t="s">
        <v>180</v>
      </c>
      <c r="I111" s="115">
        <f>Zásobník[[#This Row],[Predpokladané náklady na realizáciu projektu '[eur s DPH']2]]/1.2</f>
        <v>50000</v>
      </c>
      <c r="J111" s="50">
        <v>60000</v>
      </c>
      <c r="K111" s="33" t="s">
        <v>132</v>
      </c>
      <c r="L111" s="33" t="s">
        <v>21</v>
      </c>
      <c r="M111" s="49" t="s">
        <v>195</v>
      </c>
      <c r="N111" s="49" t="s">
        <v>196</v>
      </c>
      <c r="O111" s="49" t="s">
        <v>351</v>
      </c>
      <c r="P111" s="49" t="s">
        <v>183</v>
      </c>
      <c r="Q111" s="49">
        <v>52</v>
      </c>
      <c r="R111" s="49">
        <v>0</v>
      </c>
      <c r="S111" s="49" t="s">
        <v>192</v>
      </c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</row>
    <row r="112" spans="1:170" s="2" customFormat="1" ht="40.9" hidden="1" customHeight="1">
      <c r="A112" s="1"/>
      <c r="B112" s="33"/>
      <c r="C112" s="33"/>
      <c r="D112" s="270" t="s">
        <v>603</v>
      </c>
      <c r="E112" s="33" t="s">
        <v>17</v>
      </c>
      <c r="F112" s="33" t="s">
        <v>18</v>
      </c>
      <c r="G112" s="49" t="s">
        <v>497</v>
      </c>
      <c r="H112" s="33" t="s">
        <v>180</v>
      </c>
      <c r="I112" s="115">
        <f>Zásobník[[#This Row],[Predpokladané náklady na realizáciu projektu '[eur s DPH']2]]/1.2</f>
        <v>441666.66666666669</v>
      </c>
      <c r="J112" s="50">
        <v>530000</v>
      </c>
      <c r="K112" s="33" t="s">
        <v>132</v>
      </c>
      <c r="L112" s="33" t="s">
        <v>21</v>
      </c>
      <c r="M112" s="49" t="s">
        <v>187</v>
      </c>
      <c r="N112" s="49" t="s">
        <v>536</v>
      </c>
      <c r="O112" s="49" t="s">
        <v>189</v>
      </c>
      <c r="P112" s="49" t="s">
        <v>190</v>
      </c>
      <c r="Q112" s="49"/>
      <c r="R112" s="49"/>
      <c r="S112" s="49" t="s">
        <v>192</v>
      </c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</row>
    <row r="113" spans="1:168" s="2" customFormat="1" ht="40.9" hidden="1" customHeight="1">
      <c r="A113" s="1"/>
      <c r="B113" s="33"/>
      <c r="C113" s="33"/>
      <c r="D113" s="270">
        <v>2</v>
      </c>
      <c r="E113" s="33" t="s">
        <v>17</v>
      </c>
      <c r="F113" s="33" t="s">
        <v>18</v>
      </c>
      <c r="G113" s="49" t="s">
        <v>498</v>
      </c>
      <c r="H113" s="33" t="s">
        <v>180</v>
      </c>
      <c r="I113" s="115">
        <f>Zásobník[[#This Row],[Predpokladané náklady na realizáciu projektu '[eur s DPH']2]]/1.2</f>
        <v>127236.66666666667</v>
      </c>
      <c r="J113" s="50">
        <v>152684</v>
      </c>
      <c r="K113" s="33" t="s">
        <v>132</v>
      </c>
      <c r="L113" s="33" t="s">
        <v>21</v>
      </c>
      <c r="M113" s="49" t="s">
        <v>187</v>
      </c>
      <c r="N113" s="49" t="s">
        <v>536</v>
      </c>
      <c r="O113" s="49" t="s">
        <v>189</v>
      </c>
      <c r="P113" s="49" t="s">
        <v>183</v>
      </c>
      <c r="Q113" s="49">
        <v>52</v>
      </c>
      <c r="R113" s="49">
        <v>0</v>
      </c>
      <c r="S113" s="49" t="s">
        <v>192</v>
      </c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</row>
    <row r="114" spans="1:168" s="2" customFormat="1" ht="40.9" hidden="1" customHeight="1">
      <c r="A114" s="1"/>
      <c r="B114" s="33"/>
      <c r="C114" s="33"/>
      <c r="D114" s="270">
        <v>2</v>
      </c>
      <c r="E114" s="33" t="s">
        <v>17</v>
      </c>
      <c r="F114" s="33" t="s">
        <v>18</v>
      </c>
      <c r="G114" s="49" t="s">
        <v>499</v>
      </c>
      <c r="H114" s="33" t="s">
        <v>180</v>
      </c>
      <c r="I114" s="115">
        <f>Zásobník[[#This Row],[Predpokladané náklady na realizáciu projektu '[eur s DPH']2]]/1.2</f>
        <v>17100</v>
      </c>
      <c r="J114" s="50">
        <v>20520</v>
      </c>
      <c r="K114" s="33" t="s">
        <v>132</v>
      </c>
      <c r="L114" s="33" t="s">
        <v>21</v>
      </c>
      <c r="M114" s="49" t="s">
        <v>195</v>
      </c>
      <c r="N114" s="49" t="s">
        <v>196</v>
      </c>
      <c r="O114" s="49" t="s">
        <v>298</v>
      </c>
      <c r="P114" s="49" t="s">
        <v>183</v>
      </c>
      <c r="Q114" s="49">
        <v>52</v>
      </c>
      <c r="R114" s="49">
        <v>0</v>
      </c>
      <c r="S114" s="49" t="s">
        <v>192</v>
      </c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</row>
    <row r="115" spans="1:168" s="2" customFormat="1" ht="40.9" hidden="1" customHeight="1">
      <c r="A115" s="1"/>
      <c r="B115" s="33"/>
      <c r="C115" s="33"/>
      <c r="D115" s="270">
        <v>2</v>
      </c>
      <c r="E115" s="33" t="s">
        <v>17</v>
      </c>
      <c r="F115" s="33" t="s">
        <v>18</v>
      </c>
      <c r="G115" s="49" t="s">
        <v>500</v>
      </c>
      <c r="H115" s="33" t="s">
        <v>180</v>
      </c>
      <c r="I115" s="115">
        <f>Zásobník[[#This Row],[Predpokladané náklady na realizáciu projektu '[eur s DPH']2]]/1.2</f>
        <v>7407.5</v>
      </c>
      <c r="J115" s="50">
        <v>8889</v>
      </c>
      <c r="K115" s="33" t="s">
        <v>132</v>
      </c>
      <c r="L115" s="33" t="s">
        <v>21</v>
      </c>
      <c r="M115" s="49" t="s">
        <v>195</v>
      </c>
      <c r="N115" s="49" t="s">
        <v>196</v>
      </c>
      <c r="O115" s="49" t="s">
        <v>301</v>
      </c>
      <c r="P115" s="49" t="s">
        <v>183</v>
      </c>
      <c r="Q115" s="49">
        <v>52</v>
      </c>
      <c r="R115" s="49">
        <v>0</v>
      </c>
      <c r="S115" s="49" t="s">
        <v>192</v>
      </c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</row>
    <row r="116" spans="1:168" s="2" customFormat="1" ht="40.9" hidden="1" customHeight="1">
      <c r="A116" s="1"/>
      <c r="B116" s="33"/>
      <c r="C116" s="33"/>
      <c r="D116" s="270" t="s">
        <v>603</v>
      </c>
      <c r="E116" s="33" t="s">
        <v>17</v>
      </c>
      <c r="F116" s="33" t="s">
        <v>18</v>
      </c>
      <c r="G116" s="49" t="s">
        <v>501</v>
      </c>
      <c r="H116" s="33" t="s">
        <v>180</v>
      </c>
      <c r="I116" s="115">
        <f>Zásobník[[#This Row],[Predpokladané náklady na realizáciu projektu '[eur s DPH']2]]/1.2</f>
        <v>119333.33333333334</v>
      </c>
      <c r="J116" s="50">
        <v>143200</v>
      </c>
      <c r="K116" s="33" t="s">
        <v>132</v>
      </c>
      <c r="L116" s="33" t="s">
        <v>21</v>
      </c>
      <c r="M116" s="49" t="s">
        <v>195</v>
      </c>
      <c r="N116" s="49" t="s">
        <v>196</v>
      </c>
      <c r="O116" s="49" t="s">
        <v>301</v>
      </c>
      <c r="P116" s="49" t="s">
        <v>183</v>
      </c>
      <c r="Q116" s="49"/>
      <c r="R116" s="49"/>
      <c r="S116" s="49" t="s">
        <v>192</v>
      </c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</row>
    <row r="117" spans="1:168" s="2" customFormat="1" ht="40.9" hidden="1" customHeight="1">
      <c r="A117" s="1"/>
      <c r="B117" s="33"/>
      <c r="C117" s="33"/>
      <c r="D117" s="270">
        <v>2</v>
      </c>
      <c r="E117" s="33" t="s">
        <v>17</v>
      </c>
      <c r="F117" s="33" t="s">
        <v>18</v>
      </c>
      <c r="G117" s="49" t="s">
        <v>502</v>
      </c>
      <c r="H117" s="33" t="s">
        <v>180</v>
      </c>
      <c r="I117" s="115">
        <f>Zásobník[[#This Row],[Predpokladané náklady na realizáciu projektu '[eur s DPH']2]]/1.2</f>
        <v>291666.66666666669</v>
      </c>
      <c r="J117" s="50">
        <v>350000</v>
      </c>
      <c r="K117" s="33" t="s">
        <v>132</v>
      </c>
      <c r="L117" s="33" t="s">
        <v>21</v>
      </c>
      <c r="M117" s="49" t="s">
        <v>195</v>
      </c>
      <c r="N117" s="49" t="s">
        <v>196</v>
      </c>
      <c r="O117" s="49" t="s">
        <v>301</v>
      </c>
      <c r="P117" s="49" t="s">
        <v>183</v>
      </c>
      <c r="Q117" s="49">
        <v>52</v>
      </c>
      <c r="R117" s="49">
        <v>0</v>
      </c>
      <c r="S117" s="49" t="s">
        <v>192</v>
      </c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</row>
    <row r="118" spans="1:168" s="2" customFormat="1" ht="40.9" hidden="1" customHeight="1">
      <c r="A118" s="1"/>
      <c r="B118" s="33"/>
      <c r="C118" s="33"/>
      <c r="D118" s="270">
        <v>2</v>
      </c>
      <c r="E118" s="33" t="s">
        <v>17</v>
      </c>
      <c r="F118" s="33" t="s">
        <v>18</v>
      </c>
      <c r="G118" s="49" t="s">
        <v>503</v>
      </c>
      <c r="H118" s="33" t="s">
        <v>180</v>
      </c>
      <c r="I118" s="115">
        <f>Zásobník[[#This Row],[Predpokladané náklady na realizáciu projektu '[eur s DPH']2]]/1.2</f>
        <v>660000</v>
      </c>
      <c r="J118" s="50">
        <v>792000</v>
      </c>
      <c r="K118" s="33" t="s">
        <v>132</v>
      </c>
      <c r="L118" s="33" t="s">
        <v>21</v>
      </c>
      <c r="M118" s="49" t="s">
        <v>195</v>
      </c>
      <c r="N118" s="49" t="s">
        <v>196</v>
      </c>
      <c r="O118" s="49" t="s">
        <v>298</v>
      </c>
      <c r="P118" s="49" t="s">
        <v>183</v>
      </c>
      <c r="Q118" s="49">
        <v>52</v>
      </c>
      <c r="R118" s="49">
        <v>0</v>
      </c>
      <c r="S118" s="49" t="s">
        <v>192</v>
      </c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</row>
    <row r="119" spans="1:168" s="2" customFormat="1" ht="40.9" hidden="1" customHeight="1">
      <c r="A119" s="1"/>
      <c r="B119" s="33"/>
      <c r="C119" s="33"/>
      <c r="D119" s="270">
        <v>2</v>
      </c>
      <c r="E119" s="33" t="s">
        <v>17</v>
      </c>
      <c r="F119" s="33" t="s">
        <v>18</v>
      </c>
      <c r="G119" s="49" t="s">
        <v>504</v>
      </c>
      <c r="H119" s="33" t="s">
        <v>180</v>
      </c>
      <c r="I119" s="115">
        <f>Zásobník[[#This Row],[Predpokladané náklady na realizáciu projektu '[eur s DPH']2]]/1.2</f>
        <v>249000</v>
      </c>
      <c r="J119" s="50">
        <v>298800</v>
      </c>
      <c r="K119" s="33" t="s">
        <v>132</v>
      </c>
      <c r="L119" s="33" t="s">
        <v>21</v>
      </c>
      <c r="M119" s="49" t="s">
        <v>195</v>
      </c>
      <c r="N119" s="49" t="s">
        <v>196</v>
      </c>
      <c r="O119" s="49" t="s">
        <v>298</v>
      </c>
      <c r="P119" s="49" t="s">
        <v>183</v>
      </c>
      <c r="Q119" s="49">
        <v>52</v>
      </c>
      <c r="R119" s="49">
        <v>0</v>
      </c>
      <c r="S119" s="49" t="s">
        <v>192</v>
      </c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</row>
    <row r="120" spans="1:168" s="2" customFormat="1" ht="40.9" hidden="1" customHeight="1">
      <c r="A120" s="1"/>
      <c r="B120" s="33"/>
      <c r="C120" s="33"/>
      <c r="D120" s="270">
        <v>2</v>
      </c>
      <c r="E120" s="33" t="s">
        <v>17</v>
      </c>
      <c r="F120" s="33" t="s">
        <v>18</v>
      </c>
      <c r="G120" s="49" t="s">
        <v>505</v>
      </c>
      <c r="H120" s="33" t="s">
        <v>180</v>
      </c>
      <c r="I120" s="115">
        <f>Zásobník[[#This Row],[Predpokladané náklady na realizáciu projektu '[eur s DPH']2]]/1.2</f>
        <v>500000</v>
      </c>
      <c r="J120" s="50">
        <v>600000</v>
      </c>
      <c r="K120" s="33" t="s">
        <v>132</v>
      </c>
      <c r="L120" s="33" t="s">
        <v>21</v>
      </c>
      <c r="M120" s="49" t="s">
        <v>195</v>
      </c>
      <c r="N120" s="49" t="s">
        <v>196</v>
      </c>
      <c r="O120" s="49" t="s">
        <v>301</v>
      </c>
      <c r="P120" s="49" t="s">
        <v>183</v>
      </c>
      <c r="Q120" s="49">
        <v>52</v>
      </c>
      <c r="R120" s="49">
        <v>0</v>
      </c>
      <c r="S120" s="49" t="s">
        <v>192</v>
      </c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</row>
    <row r="121" spans="1:168" s="2" customFormat="1" ht="40.9" hidden="1" customHeight="1">
      <c r="A121" s="1"/>
      <c r="B121" s="33"/>
      <c r="C121" s="33"/>
      <c r="D121" s="270">
        <v>2</v>
      </c>
      <c r="E121" s="33" t="s">
        <v>17</v>
      </c>
      <c r="F121" s="33" t="s">
        <v>18</v>
      </c>
      <c r="G121" s="49" t="s">
        <v>506</v>
      </c>
      <c r="H121" s="33" t="s">
        <v>180</v>
      </c>
      <c r="I121" s="115">
        <f>Zásobník[[#This Row],[Predpokladané náklady na realizáciu projektu '[eur s DPH']2]]/1.2</f>
        <v>166666.66666666669</v>
      </c>
      <c r="J121" s="50">
        <v>200000</v>
      </c>
      <c r="K121" s="33" t="s">
        <v>132</v>
      </c>
      <c r="L121" s="33" t="s">
        <v>21</v>
      </c>
      <c r="M121" s="49" t="s">
        <v>195</v>
      </c>
      <c r="N121" s="49" t="s">
        <v>196</v>
      </c>
      <c r="O121" s="49" t="s">
        <v>298</v>
      </c>
      <c r="P121" s="49" t="s">
        <v>183</v>
      </c>
      <c r="Q121" s="49">
        <v>52</v>
      </c>
      <c r="R121" s="49">
        <v>0</v>
      </c>
      <c r="S121" s="49" t="s">
        <v>192</v>
      </c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</row>
    <row r="122" spans="1:168" s="2" customFormat="1" ht="40.9" hidden="1" customHeight="1">
      <c r="A122" s="1"/>
      <c r="B122" s="33"/>
      <c r="C122" s="33"/>
      <c r="D122" s="270">
        <v>2</v>
      </c>
      <c r="E122" s="33" t="s">
        <v>17</v>
      </c>
      <c r="F122" s="33" t="s">
        <v>18</v>
      </c>
      <c r="G122" s="49" t="s">
        <v>507</v>
      </c>
      <c r="H122" s="33" t="s">
        <v>180</v>
      </c>
      <c r="I122" s="115">
        <f>Zásobník[[#This Row],[Predpokladané náklady na realizáciu projektu '[eur s DPH']2]]/1.2</f>
        <v>452133.33333333337</v>
      </c>
      <c r="J122" s="50">
        <v>542560</v>
      </c>
      <c r="K122" s="33" t="s">
        <v>132</v>
      </c>
      <c r="L122" s="33" t="s">
        <v>21</v>
      </c>
      <c r="M122" s="49" t="s">
        <v>195</v>
      </c>
      <c r="N122" s="49" t="s">
        <v>196</v>
      </c>
      <c r="O122" s="49" t="s">
        <v>298</v>
      </c>
      <c r="P122" s="49" t="s">
        <v>183</v>
      </c>
      <c r="Q122" s="49">
        <v>52</v>
      </c>
      <c r="R122" s="49">
        <v>0</v>
      </c>
      <c r="S122" s="49" t="s">
        <v>192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</row>
    <row r="123" spans="1:168" s="2" customFormat="1" ht="40.9" hidden="1" customHeight="1">
      <c r="A123" s="1"/>
      <c r="B123" s="33"/>
      <c r="C123" s="33"/>
      <c r="D123" s="270" t="s">
        <v>603</v>
      </c>
      <c r="E123" s="33" t="s">
        <v>17</v>
      </c>
      <c r="F123" s="33" t="s">
        <v>18</v>
      </c>
      <c r="G123" s="49" t="s">
        <v>317</v>
      </c>
      <c r="H123" s="33" t="s">
        <v>180</v>
      </c>
      <c r="I123" s="115">
        <f>Zásobník[[#This Row],[Predpokladané náklady na realizáciu projektu '[eur s DPH']2]]/1.2</f>
        <v>67800</v>
      </c>
      <c r="J123" s="50">
        <v>81360</v>
      </c>
      <c r="K123" s="33" t="s">
        <v>132</v>
      </c>
      <c r="L123" s="33" t="s">
        <v>21</v>
      </c>
      <c r="M123" s="49" t="s">
        <v>195</v>
      </c>
      <c r="N123" s="49" t="s">
        <v>196</v>
      </c>
      <c r="O123" s="49" t="s">
        <v>301</v>
      </c>
      <c r="P123" s="49" t="s">
        <v>183</v>
      </c>
      <c r="Q123" s="49"/>
      <c r="R123" s="49"/>
      <c r="S123" s="49" t="s">
        <v>192</v>
      </c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</row>
    <row r="124" spans="1:168" s="2" customFormat="1" ht="40.9" hidden="1" customHeight="1">
      <c r="A124" s="1"/>
      <c r="B124" s="33"/>
      <c r="C124" s="33"/>
      <c r="D124" s="270">
        <v>2</v>
      </c>
      <c r="E124" s="33" t="s">
        <v>17</v>
      </c>
      <c r="F124" s="33" t="s">
        <v>18</v>
      </c>
      <c r="G124" s="49" t="s">
        <v>540</v>
      </c>
      <c r="H124" s="33" t="s">
        <v>180</v>
      </c>
      <c r="I124" s="115">
        <f>Zásobník[[#This Row],[Predpokladané náklady na realizáciu projektu '[eur s DPH']2]]/1.2</f>
        <v>166666.66666666669</v>
      </c>
      <c r="J124" s="50">
        <v>200000</v>
      </c>
      <c r="K124" s="33" t="s">
        <v>132</v>
      </c>
      <c r="L124" s="33" t="s">
        <v>21</v>
      </c>
      <c r="M124" s="49" t="s">
        <v>195</v>
      </c>
      <c r="N124" s="49" t="s">
        <v>196</v>
      </c>
      <c r="O124" s="49" t="s">
        <v>298</v>
      </c>
      <c r="P124" s="49"/>
      <c r="Q124" s="49">
        <v>52</v>
      </c>
      <c r="R124" s="49">
        <v>0</v>
      </c>
      <c r="S124" s="49" t="s">
        <v>192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</row>
    <row r="125" spans="1:168" s="2" customFormat="1" ht="40.9" hidden="1" customHeight="1">
      <c r="A125" s="1"/>
      <c r="B125" s="33"/>
      <c r="C125" s="33"/>
      <c r="D125" s="270">
        <v>2</v>
      </c>
      <c r="E125" s="33" t="s">
        <v>17</v>
      </c>
      <c r="F125" s="33" t="s">
        <v>18</v>
      </c>
      <c r="G125" s="49" t="s">
        <v>508</v>
      </c>
      <c r="H125" s="33" t="s">
        <v>180</v>
      </c>
      <c r="I125" s="115">
        <f>Zásobník[[#This Row],[Predpokladané náklady na realizáciu projektu '[eur s DPH']2]]/1.2</f>
        <v>577266.66666666674</v>
      </c>
      <c r="J125" s="50">
        <v>692720</v>
      </c>
      <c r="K125" s="33" t="s">
        <v>132</v>
      </c>
      <c r="L125" s="33" t="s">
        <v>21</v>
      </c>
      <c r="M125" s="49" t="s">
        <v>195</v>
      </c>
      <c r="N125" s="49" t="s">
        <v>196</v>
      </c>
      <c r="O125" s="49" t="s">
        <v>298</v>
      </c>
      <c r="P125" s="49" t="s">
        <v>183</v>
      </c>
      <c r="Q125" s="49">
        <v>52</v>
      </c>
      <c r="R125" s="49">
        <v>0</v>
      </c>
      <c r="S125" s="49" t="s">
        <v>192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</row>
    <row r="126" spans="1:168" s="2" customFormat="1" ht="40.9" hidden="1" customHeight="1">
      <c r="A126" s="1"/>
      <c r="B126" s="33"/>
      <c r="C126" s="33"/>
      <c r="D126" s="270">
        <v>2</v>
      </c>
      <c r="E126" s="33" t="s">
        <v>17</v>
      </c>
      <c r="F126" s="33" t="s">
        <v>18</v>
      </c>
      <c r="G126" s="49" t="s">
        <v>509</v>
      </c>
      <c r="H126" s="33" t="s">
        <v>180</v>
      </c>
      <c r="I126" s="115">
        <f>Zásobník[[#This Row],[Predpokladané náklady na realizáciu projektu '[eur s DPH']2]]/1.2</f>
        <v>563270</v>
      </c>
      <c r="J126" s="50">
        <v>675924</v>
      </c>
      <c r="K126" s="33" t="s">
        <v>372</v>
      </c>
      <c r="L126" s="33" t="s">
        <v>21</v>
      </c>
      <c r="M126" s="49" t="s">
        <v>195</v>
      </c>
      <c r="N126" s="49" t="s">
        <v>196</v>
      </c>
      <c r="O126" s="49" t="s">
        <v>318</v>
      </c>
      <c r="P126" s="49" t="s">
        <v>183</v>
      </c>
      <c r="Q126" s="49">
        <v>52</v>
      </c>
      <c r="R126" s="49">
        <v>0</v>
      </c>
      <c r="S126" s="49" t="s">
        <v>192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</row>
    <row r="127" spans="1:168" s="2" customFormat="1" ht="40.9" hidden="1" customHeight="1">
      <c r="A127" s="1"/>
      <c r="B127" s="33"/>
      <c r="C127" s="33"/>
      <c r="D127" s="270">
        <v>2</v>
      </c>
      <c r="E127" s="33" t="s">
        <v>17</v>
      </c>
      <c r="F127" s="33" t="s">
        <v>18</v>
      </c>
      <c r="G127" s="49" t="s">
        <v>510</v>
      </c>
      <c r="H127" s="33" t="s">
        <v>180</v>
      </c>
      <c r="I127" s="115">
        <f>Zásobník[[#This Row],[Predpokladané náklady na realizáciu projektu '[eur s DPH']2]]/1.2</f>
        <v>357060</v>
      </c>
      <c r="J127" s="50">
        <v>428472</v>
      </c>
      <c r="K127" s="33" t="s">
        <v>372</v>
      </c>
      <c r="L127" s="33" t="s">
        <v>21</v>
      </c>
      <c r="M127" s="49" t="s">
        <v>195</v>
      </c>
      <c r="N127" s="49" t="s">
        <v>196</v>
      </c>
      <c r="O127" s="49" t="s">
        <v>298</v>
      </c>
      <c r="P127" s="49" t="s">
        <v>183</v>
      </c>
      <c r="Q127" s="49">
        <v>52</v>
      </c>
      <c r="R127" s="49">
        <v>0</v>
      </c>
      <c r="S127" s="49" t="s">
        <v>192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</row>
    <row r="128" spans="1:168" s="2" customFormat="1" ht="40.9" hidden="1" customHeight="1">
      <c r="A128" s="1"/>
      <c r="B128" s="33"/>
      <c r="C128" s="33"/>
      <c r="D128" s="270">
        <v>2</v>
      </c>
      <c r="E128" s="33" t="s">
        <v>17</v>
      </c>
      <c r="F128" s="33" t="s">
        <v>18</v>
      </c>
      <c r="G128" s="49" t="s">
        <v>511</v>
      </c>
      <c r="H128" s="33" t="s">
        <v>180</v>
      </c>
      <c r="I128" s="115">
        <f>Zásobník[[#This Row],[Predpokladané náklady na realizáciu projektu '[eur s DPH']2]]/1.2</f>
        <v>83333.333333333343</v>
      </c>
      <c r="J128" s="50">
        <v>100000</v>
      </c>
      <c r="K128" s="33" t="s">
        <v>132</v>
      </c>
      <c r="L128" s="33" t="s">
        <v>21</v>
      </c>
      <c r="M128" s="49" t="s">
        <v>187</v>
      </c>
      <c r="N128" s="49" t="s">
        <v>536</v>
      </c>
      <c r="O128" s="49" t="s">
        <v>301</v>
      </c>
      <c r="P128" s="49" t="s">
        <v>183</v>
      </c>
      <c r="Q128" s="49">
        <v>52</v>
      </c>
      <c r="R128" s="49">
        <v>0</v>
      </c>
      <c r="S128" s="49" t="s">
        <v>192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</row>
    <row r="129" spans="1:168" s="2" customFormat="1" ht="40.9" hidden="1" customHeight="1">
      <c r="A129" s="1"/>
      <c r="B129" s="33"/>
      <c r="C129" s="33"/>
      <c r="D129" s="270">
        <v>2</v>
      </c>
      <c r="E129" s="33" t="s">
        <v>17</v>
      </c>
      <c r="F129" s="33" t="s">
        <v>18</v>
      </c>
      <c r="G129" s="49" t="s">
        <v>300</v>
      </c>
      <c r="H129" s="33" t="s">
        <v>180</v>
      </c>
      <c r="I129" s="115">
        <f>Zásobník[[#This Row],[Predpokladané náklady na realizáciu projektu '[eur s DPH']2]]/1.2</f>
        <v>666666.66666666674</v>
      </c>
      <c r="J129" s="50">
        <v>800000</v>
      </c>
      <c r="K129" s="33" t="s">
        <v>132</v>
      </c>
      <c r="L129" s="33" t="s">
        <v>21</v>
      </c>
      <c r="M129" s="49" t="s">
        <v>195</v>
      </c>
      <c r="N129" s="49" t="s">
        <v>196</v>
      </c>
      <c r="O129" s="49" t="s">
        <v>318</v>
      </c>
      <c r="P129" s="49" t="s">
        <v>183</v>
      </c>
      <c r="Q129" s="49">
        <v>52</v>
      </c>
      <c r="R129" s="49">
        <v>0</v>
      </c>
      <c r="S129" s="49" t="s">
        <v>192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</row>
    <row r="130" spans="1:168" s="2" customFormat="1" ht="40.9" hidden="1" customHeight="1">
      <c r="A130" s="1"/>
      <c r="B130" s="33"/>
      <c r="C130" s="33"/>
      <c r="D130" s="270">
        <v>2</v>
      </c>
      <c r="E130" s="33" t="s">
        <v>17</v>
      </c>
      <c r="F130" s="33" t="s">
        <v>18</v>
      </c>
      <c r="G130" s="49" t="s">
        <v>512</v>
      </c>
      <c r="H130" s="33" t="s">
        <v>180</v>
      </c>
      <c r="I130" s="115">
        <f>Zásobník[[#This Row],[Predpokladané náklady na realizáciu projektu '[eur s DPH']2]]/1.2</f>
        <v>208333.33333333334</v>
      </c>
      <c r="J130" s="50">
        <v>250000</v>
      </c>
      <c r="K130" s="33" t="s">
        <v>132</v>
      </c>
      <c r="L130" s="33" t="s">
        <v>21</v>
      </c>
      <c r="M130" s="49" t="s">
        <v>195</v>
      </c>
      <c r="N130" s="49" t="s">
        <v>196</v>
      </c>
      <c r="O130" s="49" t="s">
        <v>318</v>
      </c>
      <c r="P130" s="49" t="s">
        <v>183</v>
      </c>
      <c r="Q130" s="49">
        <v>52</v>
      </c>
      <c r="R130" s="49">
        <v>0</v>
      </c>
      <c r="S130" s="49" t="s">
        <v>192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</row>
    <row r="131" spans="1:168" s="2" customFormat="1" ht="40.9" hidden="1" customHeight="1">
      <c r="A131" s="1"/>
      <c r="B131" s="33"/>
      <c r="C131" s="33"/>
      <c r="D131" s="270">
        <v>2</v>
      </c>
      <c r="E131" s="33" t="s">
        <v>17</v>
      </c>
      <c r="F131" s="33" t="s">
        <v>18</v>
      </c>
      <c r="G131" s="49" t="s">
        <v>304</v>
      </c>
      <c r="H131" s="33" t="s">
        <v>180</v>
      </c>
      <c r="I131" s="115">
        <f>Zásobník[[#This Row],[Predpokladané náklady na realizáciu projektu '[eur s DPH']2]]/1.2</f>
        <v>500000</v>
      </c>
      <c r="J131" s="50">
        <v>600000</v>
      </c>
      <c r="K131" s="33" t="s">
        <v>132</v>
      </c>
      <c r="L131" s="33" t="s">
        <v>21</v>
      </c>
      <c r="M131" s="49" t="s">
        <v>195</v>
      </c>
      <c r="N131" s="49" t="s">
        <v>196</v>
      </c>
      <c r="O131" s="49" t="s">
        <v>301</v>
      </c>
      <c r="P131" s="49" t="s">
        <v>183</v>
      </c>
      <c r="Q131" s="49">
        <v>52</v>
      </c>
      <c r="R131" s="49">
        <v>0</v>
      </c>
      <c r="S131" s="49" t="s">
        <v>192</v>
      </c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</row>
    <row r="132" spans="1:168" s="2" customFormat="1" ht="40.9" hidden="1" customHeight="1">
      <c r="A132" s="1"/>
      <c r="B132" s="33"/>
      <c r="C132" s="33"/>
      <c r="D132" s="270">
        <v>2</v>
      </c>
      <c r="E132" s="33" t="s">
        <v>17</v>
      </c>
      <c r="F132" s="33" t="s">
        <v>18</v>
      </c>
      <c r="G132" s="49" t="s">
        <v>306</v>
      </c>
      <c r="H132" s="33" t="s">
        <v>180</v>
      </c>
      <c r="I132" s="115">
        <f>Zásobník[[#This Row],[Predpokladané náklady na realizáciu projektu '[eur s DPH']2]]/1.2</f>
        <v>541666.66666666674</v>
      </c>
      <c r="J132" s="50">
        <v>650000</v>
      </c>
      <c r="K132" s="33" t="s">
        <v>132</v>
      </c>
      <c r="L132" s="33" t="s">
        <v>21</v>
      </c>
      <c r="M132" s="49" t="s">
        <v>195</v>
      </c>
      <c r="N132" s="49" t="s">
        <v>196</v>
      </c>
      <c r="O132" s="49" t="s">
        <v>301</v>
      </c>
      <c r="P132" s="49" t="s">
        <v>183</v>
      </c>
      <c r="Q132" s="49">
        <v>52</v>
      </c>
      <c r="R132" s="49">
        <v>0</v>
      </c>
      <c r="S132" s="49" t="s">
        <v>192</v>
      </c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</row>
    <row r="133" spans="1:168" s="2" customFormat="1" ht="40.9" hidden="1" customHeight="1">
      <c r="A133" s="1"/>
      <c r="B133" s="33"/>
      <c r="C133" s="33"/>
      <c r="D133" s="270">
        <v>2</v>
      </c>
      <c r="E133" s="33" t="s">
        <v>17</v>
      </c>
      <c r="F133" s="33" t="s">
        <v>18</v>
      </c>
      <c r="G133" s="49" t="s">
        <v>513</v>
      </c>
      <c r="H133" s="33" t="s">
        <v>180</v>
      </c>
      <c r="I133" s="115">
        <f>Zásobník[[#This Row],[Predpokladané náklady na realizáciu projektu '[eur s DPH']2]]/1.2</f>
        <v>12500</v>
      </c>
      <c r="J133" s="50">
        <v>15000</v>
      </c>
      <c r="K133" s="33" t="s">
        <v>132</v>
      </c>
      <c r="L133" s="33" t="s">
        <v>21</v>
      </c>
      <c r="M133" s="49" t="s">
        <v>195</v>
      </c>
      <c r="N133" s="49" t="s">
        <v>196</v>
      </c>
      <c r="O133" s="49" t="s">
        <v>301</v>
      </c>
      <c r="P133" s="49" t="s">
        <v>183</v>
      </c>
      <c r="Q133" s="49">
        <v>52</v>
      </c>
      <c r="R133" s="49">
        <v>0</v>
      </c>
      <c r="S133" s="49" t="s">
        <v>192</v>
      </c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</row>
    <row r="134" spans="1:168" s="2" customFormat="1" ht="40.9" hidden="1" customHeight="1">
      <c r="A134" s="1"/>
      <c r="B134" s="33"/>
      <c r="C134" s="33"/>
      <c r="D134" s="270">
        <v>2</v>
      </c>
      <c r="E134" s="33" t="s">
        <v>17</v>
      </c>
      <c r="F134" s="33" t="s">
        <v>18</v>
      </c>
      <c r="G134" s="49" t="s">
        <v>514</v>
      </c>
      <c r="H134" s="33" t="s">
        <v>180</v>
      </c>
      <c r="I134" s="115">
        <f>Zásobník[[#This Row],[Predpokladané náklady na realizáciu projektu '[eur s DPH']2]]/1.2</f>
        <v>375000</v>
      </c>
      <c r="J134" s="50">
        <v>450000</v>
      </c>
      <c r="K134" s="33" t="s">
        <v>132</v>
      </c>
      <c r="L134" s="33" t="s">
        <v>21</v>
      </c>
      <c r="M134" s="49" t="s">
        <v>187</v>
      </c>
      <c r="N134" s="49" t="s">
        <v>196</v>
      </c>
      <c r="O134" s="49" t="s">
        <v>189</v>
      </c>
      <c r="P134" s="49" t="s">
        <v>183</v>
      </c>
      <c r="Q134" s="49">
        <v>52</v>
      </c>
      <c r="R134" s="49">
        <v>0</v>
      </c>
      <c r="S134" s="49" t="s">
        <v>192</v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</row>
    <row r="135" spans="1:168" s="2" customFormat="1" ht="40.9" hidden="1" customHeight="1">
      <c r="A135" s="1"/>
      <c r="B135" s="33"/>
      <c r="C135" s="33"/>
      <c r="D135" s="270">
        <v>2</v>
      </c>
      <c r="E135" s="33" t="s">
        <v>17</v>
      </c>
      <c r="F135" s="33" t="s">
        <v>18</v>
      </c>
      <c r="G135" s="49" t="s">
        <v>515</v>
      </c>
      <c r="H135" s="33" t="s">
        <v>180</v>
      </c>
      <c r="I135" s="115">
        <f>Zásobník[[#This Row],[Predpokladané náklady na realizáciu projektu '[eur s DPH']2]]/1.2</f>
        <v>182500</v>
      </c>
      <c r="J135" s="50">
        <v>219000</v>
      </c>
      <c r="K135" s="33" t="s">
        <v>132</v>
      </c>
      <c r="L135" s="33" t="s">
        <v>21</v>
      </c>
      <c r="M135" s="49" t="s">
        <v>195</v>
      </c>
      <c r="N135" s="49" t="s">
        <v>196</v>
      </c>
      <c r="O135" s="49" t="s">
        <v>318</v>
      </c>
      <c r="P135" s="49" t="s">
        <v>183</v>
      </c>
      <c r="Q135" s="49">
        <v>52</v>
      </c>
      <c r="R135" s="49">
        <v>0</v>
      </c>
      <c r="S135" s="49" t="s">
        <v>192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</row>
    <row r="136" spans="1:168" s="2" customFormat="1" ht="40.9" hidden="1" customHeight="1">
      <c r="A136" s="1"/>
      <c r="B136" s="33"/>
      <c r="C136" s="33"/>
      <c r="D136" s="270">
        <v>2</v>
      </c>
      <c r="E136" s="33" t="s">
        <v>17</v>
      </c>
      <c r="F136" s="33" t="s">
        <v>18</v>
      </c>
      <c r="G136" s="49" t="s">
        <v>516</v>
      </c>
      <c r="H136" s="33" t="s">
        <v>180</v>
      </c>
      <c r="I136" s="115">
        <f>Zásobník[[#This Row],[Predpokladané náklady na realizáciu projektu '[eur s DPH']2]]/1.2</f>
        <v>96666.666666666672</v>
      </c>
      <c r="J136" s="50">
        <v>116000</v>
      </c>
      <c r="K136" s="33" t="s">
        <v>132</v>
      </c>
      <c r="L136" s="33" t="s">
        <v>21</v>
      </c>
      <c r="M136" s="49" t="s">
        <v>195</v>
      </c>
      <c r="N136" s="49" t="s">
        <v>196</v>
      </c>
      <c r="O136" s="49" t="s">
        <v>301</v>
      </c>
      <c r="P136" s="49" t="s">
        <v>183</v>
      </c>
      <c r="Q136" s="49">
        <v>52</v>
      </c>
      <c r="R136" s="49">
        <v>0</v>
      </c>
      <c r="S136" s="49" t="s">
        <v>192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</row>
    <row r="137" spans="1:168" s="2" customFormat="1" ht="40.9" hidden="1" customHeight="1">
      <c r="A137" s="1"/>
      <c r="B137" s="33"/>
      <c r="C137" s="33"/>
      <c r="D137" s="270">
        <v>2</v>
      </c>
      <c r="E137" s="33" t="s">
        <v>17</v>
      </c>
      <c r="F137" s="33" t="s">
        <v>18</v>
      </c>
      <c r="G137" s="49" t="s">
        <v>517</v>
      </c>
      <c r="H137" s="33" t="s">
        <v>180</v>
      </c>
      <c r="I137" s="115">
        <f>Zásobník[[#This Row],[Predpokladané náklady na realizáciu projektu '[eur s DPH']2]]/1.2</f>
        <v>200750</v>
      </c>
      <c r="J137" s="50">
        <v>240900</v>
      </c>
      <c r="K137" s="33" t="s">
        <v>132</v>
      </c>
      <c r="L137" s="33" t="s">
        <v>21</v>
      </c>
      <c r="M137" s="49" t="s">
        <v>195</v>
      </c>
      <c r="N137" s="49" t="s">
        <v>196</v>
      </c>
      <c r="O137" s="49" t="s">
        <v>301</v>
      </c>
      <c r="P137" s="49" t="s">
        <v>183</v>
      </c>
      <c r="Q137" s="49">
        <v>52</v>
      </c>
      <c r="R137" s="49">
        <v>0</v>
      </c>
      <c r="S137" s="49" t="s">
        <v>192</v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</row>
    <row r="138" spans="1:168" s="2" customFormat="1" ht="40.9" hidden="1" customHeight="1">
      <c r="A138" s="1"/>
      <c r="B138" s="33"/>
      <c r="C138" s="33"/>
      <c r="D138" s="270">
        <v>2</v>
      </c>
      <c r="E138" s="33" t="s">
        <v>17</v>
      </c>
      <c r="F138" s="33" t="s">
        <v>18</v>
      </c>
      <c r="G138" s="49" t="s">
        <v>518</v>
      </c>
      <c r="H138" s="33" t="s">
        <v>180</v>
      </c>
      <c r="I138" s="115">
        <f>Zásobník[[#This Row],[Predpokladané náklady na realizáciu projektu '[eur s DPH']2]]/1.2</f>
        <v>275000</v>
      </c>
      <c r="J138" s="50">
        <v>330000</v>
      </c>
      <c r="K138" s="33" t="s">
        <v>132</v>
      </c>
      <c r="L138" s="33" t="s">
        <v>21</v>
      </c>
      <c r="M138" s="49" t="s">
        <v>195</v>
      </c>
      <c r="N138" s="49" t="s">
        <v>196</v>
      </c>
      <c r="O138" s="49" t="s">
        <v>318</v>
      </c>
      <c r="P138" s="49" t="s">
        <v>183</v>
      </c>
      <c r="Q138" s="49">
        <v>52</v>
      </c>
      <c r="R138" s="49">
        <v>0</v>
      </c>
      <c r="S138" s="49" t="s">
        <v>192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</row>
    <row r="139" spans="1:168" s="2" customFormat="1" ht="40.9" hidden="1" customHeight="1">
      <c r="A139" s="1"/>
      <c r="B139" s="33"/>
      <c r="C139" s="33"/>
      <c r="D139" s="270">
        <v>2</v>
      </c>
      <c r="E139" s="33" t="s">
        <v>17</v>
      </c>
      <c r="F139" s="33" t="s">
        <v>18</v>
      </c>
      <c r="G139" s="49" t="s">
        <v>321</v>
      </c>
      <c r="H139" s="33" t="s">
        <v>180</v>
      </c>
      <c r="I139" s="115">
        <f>Zásobník[[#This Row],[Predpokladané náklady na realizáciu projektu '[eur s DPH']2]]/1.2</f>
        <v>91666.666666666672</v>
      </c>
      <c r="J139" s="50">
        <v>110000</v>
      </c>
      <c r="K139" s="33" t="s">
        <v>132</v>
      </c>
      <c r="L139" s="33" t="s">
        <v>21</v>
      </c>
      <c r="M139" s="49" t="s">
        <v>195</v>
      </c>
      <c r="N139" s="49" t="s">
        <v>196</v>
      </c>
      <c r="O139" s="49" t="s">
        <v>301</v>
      </c>
      <c r="P139" s="49" t="s">
        <v>183</v>
      </c>
      <c r="Q139" s="49">
        <v>52</v>
      </c>
      <c r="R139" s="49">
        <v>0</v>
      </c>
      <c r="S139" s="49" t="s">
        <v>192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</row>
    <row r="140" spans="1:168" s="2" customFormat="1" ht="40.9" hidden="1" customHeight="1">
      <c r="A140" s="1"/>
      <c r="B140" s="33"/>
      <c r="C140" s="33"/>
      <c r="D140" s="270">
        <v>2</v>
      </c>
      <c r="E140" s="33" t="s">
        <v>17</v>
      </c>
      <c r="F140" s="33" t="s">
        <v>18</v>
      </c>
      <c r="G140" s="49" t="s">
        <v>519</v>
      </c>
      <c r="H140" s="33" t="s">
        <v>180</v>
      </c>
      <c r="I140" s="115">
        <f>Zásobník[[#This Row],[Predpokladané náklady na realizáciu projektu '[eur s DPH']2]]/1.2</f>
        <v>69166.666666666672</v>
      </c>
      <c r="J140" s="50">
        <v>83000</v>
      </c>
      <c r="K140" s="33" t="s">
        <v>132</v>
      </c>
      <c r="L140" s="33" t="s">
        <v>21</v>
      </c>
      <c r="M140" s="49" t="s">
        <v>195</v>
      </c>
      <c r="N140" s="49" t="s">
        <v>196</v>
      </c>
      <c r="O140" s="49" t="s">
        <v>301</v>
      </c>
      <c r="P140" s="49" t="s">
        <v>183</v>
      </c>
      <c r="Q140" s="49">
        <v>52</v>
      </c>
      <c r="R140" s="49">
        <v>0</v>
      </c>
      <c r="S140" s="49" t="s">
        <v>192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</row>
    <row r="141" spans="1:168" s="2" customFormat="1" ht="40.9" hidden="1" customHeight="1">
      <c r="A141" s="1"/>
      <c r="B141" s="33"/>
      <c r="C141" s="33"/>
      <c r="D141" s="270">
        <v>2</v>
      </c>
      <c r="E141" s="33" t="s">
        <v>17</v>
      </c>
      <c r="F141" s="33" t="s">
        <v>18</v>
      </c>
      <c r="G141" s="49" t="s">
        <v>520</v>
      </c>
      <c r="H141" s="33" t="s">
        <v>180</v>
      </c>
      <c r="I141" s="115">
        <f>Zásobník[[#This Row],[Predpokladané náklady na realizáciu projektu '[eur s DPH']2]]/1.2</f>
        <v>208333.33333333334</v>
      </c>
      <c r="J141" s="50">
        <v>250000</v>
      </c>
      <c r="K141" s="33" t="s">
        <v>132</v>
      </c>
      <c r="L141" s="33" t="s">
        <v>21</v>
      </c>
      <c r="M141" s="49" t="s">
        <v>195</v>
      </c>
      <c r="N141" s="49" t="s">
        <v>196</v>
      </c>
      <c r="O141" s="49" t="s">
        <v>301</v>
      </c>
      <c r="P141" s="49" t="s">
        <v>183</v>
      </c>
      <c r="Q141" s="49">
        <v>52</v>
      </c>
      <c r="R141" s="49">
        <v>0</v>
      </c>
      <c r="S141" s="49" t="s">
        <v>192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</row>
    <row r="142" spans="1:168" s="2" customFormat="1" ht="40.9" hidden="1" customHeight="1">
      <c r="A142" s="1"/>
      <c r="B142" s="33"/>
      <c r="C142" s="33"/>
      <c r="D142" s="270">
        <v>2</v>
      </c>
      <c r="E142" s="33" t="s">
        <v>17</v>
      </c>
      <c r="F142" s="33" t="s">
        <v>18</v>
      </c>
      <c r="G142" s="49" t="s">
        <v>521</v>
      </c>
      <c r="H142" s="33" t="s">
        <v>180</v>
      </c>
      <c r="I142" s="115">
        <f>Zásobník[[#This Row],[Predpokladané náklady na realizáciu projektu '[eur s DPH']2]]/1.2</f>
        <v>292000</v>
      </c>
      <c r="J142" s="50">
        <v>350400</v>
      </c>
      <c r="K142" s="33" t="s">
        <v>132</v>
      </c>
      <c r="L142" s="33" t="s">
        <v>21</v>
      </c>
      <c r="M142" s="49" t="s">
        <v>195</v>
      </c>
      <c r="N142" s="49" t="s">
        <v>196</v>
      </c>
      <c r="O142" s="49" t="s">
        <v>318</v>
      </c>
      <c r="P142" s="49" t="s">
        <v>183</v>
      </c>
      <c r="Q142" s="49">
        <v>52</v>
      </c>
      <c r="R142" s="49">
        <v>0</v>
      </c>
      <c r="S142" s="49" t="s">
        <v>192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</row>
    <row r="143" spans="1:168" s="2" customFormat="1" ht="40.9" hidden="1" customHeight="1">
      <c r="A143" s="1"/>
      <c r="B143" s="33"/>
      <c r="C143" s="33"/>
      <c r="D143" s="270">
        <v>2</v>
      </c>
      <c r="E143" s="33" t="s">
        <v>17</v>
      </c>
      <c r="F143" s="33" t="s">
        <v>18</v>
      </c>
      <c r="G143" s="49" t="s">
        <v>522</v>
      </c>
      <c r="H143" s="33" t="s">
        <v>180</v>
      </c>
      <c r="I143" s="115">
        <f>Zásobník[[#This Row],[Predpokladané náklady na realizáciu projektu '[eur s DPH']2]]/1.2</f>
        <v>182500</v>
      </c>
      <c r="J143" s="50">
        <v>219000</v>
      </c>
      <c r="K143" s="33" t="s">
        <v>132</v>
      </c>
      <c r="L143" s="33" t="s">
        <v>21</v>
      </c>
      <c r="M143" s="49" t="s">
        <v>195</v>
      </c>
      <c r="N143" s="49" t="s">
        <v>196</v>
      </c>
      <c r="O143" s="49" t="s">
        <v>318</v>
      </c>
      <c r="P143" s="49" t="s">
        <v>183</v>
      </c>
      <c r="Q143" s="49">
        <v>52</v>
      </c>
      <c r="R143" s="49">
        <v>0</v>
      </c>
      <c r="S143" s="49" t="s">
        <v>192</v>
      </c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</row>
    <row r="144" spans="1:168" s="2" customFormat="1" ht="40.9" hidden="1" customHeight="1">
      <c r="A144" s="1"/>
      <c r="B144" s="33"/>
      <c r="C144" s="33"/>
      <c r="D144" s="270">
        <v>2</v>
      </c>
      <c r="E144" s="33" t="s">
        <v>17</v>
      </c>
      <c r="F144" s="33" t="s">
        <v>18</v>
      </c>
      <c r="G144" s="49" t="s">
        <v>523</v>
      </c>
      <c r="H144" s="33" t="s">
        <v>180</v>
      </c>
      <c r="I144" s="115">
        <f>Zásobník[[#This Row],[Predpokladané náklady na realizáciu projektu '[eur s DPH']2]]/1.2</f>
        <v>60000</v>
      </c>
      <c r="J144" s="50">
        <v>72000</v>
      </c>
      <c r="K144" s="33" t="s">
        <v>132</v>
      </c>
      <c r="L144" s="33" t="s">
        <v>21</v>
      </c>
      <c r="M144" s="49" t="s">
        <v>195</v>
      </c>
      <c r="N144" s="49" t="s">
        <v>196</v>
      </c>
      <c r="O144" s="49" t="s">
        <v>301</v>
      </c>
      <c r="P144" s="49" t="s">
        <v>183</v>
      </c>
      <c r="Q144" s="49">
        <v>52</v>
      </c>
      <c r="R144" s="49">
        <v>0</v>
      </c>
      <c r="S144" s="49" t="s">
        <v>192</v>
      </c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</row>
    <row r="145" spans="1:168" s="2" customFormat="1" ht="40.9" hidden="1" customHeight="1">
      <c r="A145" s="1"/>
      <c r="B145" s="33"/>
      <c r="C145" s="33"/>
      <c r="D145" s="270">
        <v>2</v>
      </c>
      <c r="E145" s="33" t="s">
        <v>17</v>
      </c>
      <c r="F145" s="33" t="s">
        <v>18</v>
      </c>
      <c r="G145" s="49" t="s">
        <v>524</v>
      </c>
      <c r="H145" s="33" t="s">
        <v>180</v>
      </c>
      <c r="I145" s="115">
        <f>Zásobník[[#This Row],[Predpokladané náklady na realizáciu projektu '[eur s DPH']2]]/1.2</f>
        <v>125000</v>
      </c>
      <c r="J145" s="50">
        <v>150000</v>
      </c>
      <c r="K145" s="33" t="s">
        <v>132</v>
      </c>
      <c r="L145" s="33" t="s">
        <v>21</v>
      </c>
      <c r="M145" s="49" t="s">
        <v>195</v>
      </c>
      <c r="N145" s="49" t="s">
        <v>196</v>
      </c>
      <c r="O145" s="49" t="s">
        <v>301</v>
      </c>
      <c r="P145" s="49" t="s">
        <v>183</v>
      </c>
      <c r="Q145" s="49">
        <v>52</v>
      </c>
      <c r="R145" s="49">
        <v>0</v>
      </c>
      <c r="S145" s="49" t="s">
        <v>192</v>
      </c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</row>
    <row r="146" spans="1:168" s="2" customFormat="1" ht="40.9" hidden="1" customHeight="1">
      <c r="A146" s="1"/>
      <c r="B146" s="33"/>
      <c r="C146" s="33"/>
      <c r="D146" s="270">
        <v>2</v>
      </c>
      <c r="E146" s="33" t="s">
        <v>17</v>
      </c>
      <c r="F146" s="33" t="s">
        <v>18</v>
      </c>
      <c r="G146" s="49" t="s">
        <v>315</v>
      </c>
      <c r="H146" s="33" t="s">
        <v>180</v>
      </c>
      <c r="I146" s="115">
        <f>Zásobník[[#This Row],[Predpokladané náklady na realizáciu projektu '[eur s DPH']2]]/1.2</f>
        <v>150000</v>
      </c>
      <c r="J146" s="50">
        <v>180000</v>
      </c>
      <c r="K146" s="33" t="s">
        <v>132</v>
      </c>
      <c r="L146" s="33" t="s">
        <v>21</v>
      </c>
      <c r="M146" s="49" t="s">
        <v>195</v>
      </c>
      <c r="N146" s="49" t="s">
        <v>196</v>
      </c>
      <c r="O146" s="49" t="s">
        <v>301</v>
      </c>
      <c r="P146" s="49" t="s">
        <v>183</v>
      </c>
      <c r="Q146" s="49">
        <v>52</v>
      </c>
      <c r="R146" s="49">
        <v>0</v>
      </c>
      <c r="S146" s="49" t="s">
        <v>192</v>
      </c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</row>
    <row r="147" spans="1:168" s="2" customFormat="1" ht="40.9" hidden="1" customHeight="1">
      <c r="A147" s="1"/>
      <c r="B147" s="33"/>
      <c r="C147" s="33"/>
      <c r="D147" s="270">
        <v>2</v>
      </c>
      <c r="E147" s="33" t="s">
        <v>38</v>
      </c>
      <c r="F147" s="33" t="s">
        <v>18</v>
      </c>
      <c r="G147" s="49" t="s">
        <v>320</v>
      </c>
      <c r="H147" s="33" t="s">
        <v>180</v>
      </c>
      <c r="I147" s="115">
        <f>Zásobník[[#This Row],[Predpokladané náklady na realizáciu projektu '[eur s DPH']2]]/1.2</f>
        <v>120000</v>
      </c>
      <c r="J147" s="50">
        <v>144000</v>
      </c>
      <c r="K147" s="33" t="s">
        <v>132</v>
      </c>
      <c r="L147" s="33" t="s">
        <v>21</v>
      </c>
      <c r="M147" s="49" t="s">
        <v>195</v>
      </c>
      <c r="N147" s="49" t="s">
        <v>537</v>
      </c>
      <c r="O147" s="49" t="s">
        <v>301</v>
      </c>
      <c r="P147" s="49" t="s">
        <v>183</v>
      </c>
      <c r="Q147" s="49">
        <v>52</v>
      </c>
      <c r="R147" s="49">
        <v>0</v>
      </c>
      <c r="S147" s="49" t="s">
        <v>192</v>
      </c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</row>
    <row r="148" spans="1:168" s="2" customFormat="1" ht="40.9" hidden="1" customHeight="1">
      <c r="A148" s="1"/>
      <c r="B148" s="33"/>
      <c r="C148" s="33"/>
      <c r="D148" s="270">
        <v>2</v>
      </c>
      <c r="E148" s="33" t="s">
        <v>17</v>
      </c>
      <c r="F148" s="33" t="s">
        <v>18</v>
      </c>
      <c r="G148" s="49" t="s">
        <v>525</v>
      </c>
      <c r="H148" s="33" t="s">
        <v>180</v>
      </c>
      <c r="I148" s="115">
        <f>Zásobník[[#This Row],[Predpokladané náklady na realizáciu projektu '[eur s DPH']2]]/1.2</f>
        <v>100000</v>
      </c>
      <c r="J148" s="50">
        <v>120000</v>
      </c>
      <c r="K148" s="33" t="s">
        <v>132</v>
      </c>
      <c r="L148" s="33" t="s">
        <v>21</v>
      </c>
      <c r="M148" s="49" t="s">
        <v>195</v>
      </c>
      <c r="N148" s="49" t="s">
        <v>196</v>
      </c>
      <c r="O148" s="49" t="s">
        <v>318</v>
      </c>
      <c r="P148" s="49" t="s">
        <v>183</v>
      </c>
      <c r="Q148" s="49">
        <v>52</v>
      </c>
      <c r="R148" s="49">
        <v>0</v>
      </c>
      <c r="S148" s="49" t="s">
        <v>192</v>
      </c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</row>
    <row r="149" spans="1:168" s="2" customFormat="1" ht="40.9" hidden="1" customHeight="1">
      <c r="A149" s="1"/>
      <c r="B149" s="33"/>
      <c r="C149" s="33"/>
      <c r="D149" s="270">
        <v>2</v>
      </c>
      <c r="E149" s="33" t="s">
        <v>17</v>
      </c>
      <c r="F149" s="33" t="s">
        <v>18</v>
      </c>
      <c r="G149" s="49" t="s">
        <v>526</v>
      </c>
      <c r="H149" s="33" t="s">
        <v>180</v>
      </c>
      <c r="I149" s="115">
        <f>Zásobník[[#This Row],[Predpokladané náklady na realizáciu projektu '[eur s DPH']2]]/1.2</f>
        <v>100000</v>
      </c>
      <c r="J149" s="50">
        <v>120000</v>
      </c>
      <c r="K149" s="33" t="s">
        <v>132</v>
      </c>
      <c r="L149" s="33" t="s">
        <v>21</v>
      </c>
      <c r="M149" s="49" t="s">
        <v>195</v>
      </c>
      <c r="N149" s="49" t="s">
        <v>196</v>
      </c>
      <c r="O149" s="49" t="s">
        <v>318</v>
      </c>
      <c r="P149" s="49" t="s">
        <v>183</v>
      </c>
      <c r="Q149" s="49">
        <v>52</v>
      </c>
      <c r="R149" s="49">
        <v>0</v>
      </c>
      <c r="S149" s="49" t="s">
        <v>192</v>
      </c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</row>
    <row r="150" spans="1:168" s="2" customFormat="1" ht="40.9" hidden="1" customHeight="1">
      <c r="A150" s="1"/>
      <c r="B150" s="33"/>
      <c r="C150" s="33"/>
      <c r="D150" s="270">
        <v>2</v>
      </c>
      <c r="E150" s="33" t="s">
        <v>17</v>
      </c>
      <c r="F150" s="33" t="s">
        <v>18</v>
      </c>
      <c r="G150" s="167" t="s">
        <v>527</v>
      </c>
      <c r="H150" s="33" t="s">
        <v>180</v>
      </c>
      <c r="I150" s="168">
        <f>Zásobník[[#This Row],[Predpokladané náklady na realizáciu projektu '[eur s DPH']2]]/1.2</f>
        <v>62500</v>
      </c>
      <c r="J150" s="169">
        <v>75000</v>
      </c>
      <c r="K150" s="33" t="s">
        <v>132</v>
      </c>
      <c r="L150" s="33" t="s">
        <v>21</v>
      </c>
      <c r="M150" s="49" t="s">
        <v>195</v>
      </c>
      <c r="N150" s="49" t="s">
        <v>196</v>
      </c>
      <c r="O150" s="49" t="s">
        <v>301</v>
      </c>
      <c r="P150" s="49" t="s">
        <v>183</v>
      </c>
      <c r="Q150" s="49">
        <v>52</v>
      </c>
      <c r="R150" s="49">
        <v>0</v>
      </c>
      <c r="S150" s="49" t="s">
        <v>192</v>
      </c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</row>
    <row r="151" spans="1:168" s="2" customFormat="1" ht="40.9" hidden="1" customHeight="1">
      <c r="A151" s="1"/>
      <c r="B151" s="33"/>
      <c r="C151" s="33"/>
      <c r="D151" s="270">
        <v>2</v>
      </c>
      <c r="E151" s="33" t="s">
        <v>17</v>
      </c>
      <c r="F151" s="33" t="s">
        <v>18</v>
      </c>
      <c r="G151" s="167" t="s">
        <v>528</v>
      </c>
      <c r="H151" s="33" t="s">
        <v>180</v>
      </c>
      <c r="I151" s="168">
        <f>Zásobník[[#This Row],[Predpokladané náklady na realizáciu projektu '[eur s DPH']2]]/1.2</f>
        <v>156666.66666666669</v>
      </c>
      <c r="J151" s="169">
        <v>188000</v>
      </c>
      <c r="K151" s="33" t="s">
        <v>132</v>
      </c>
      <c r="L151" s="33" t="s">
        <v>21</v>
      </c>
      <c r="M151" s="49" t="s">
        <v>195</v>
      </c>
      <c r="N151" s="49" t="s">
        <v>196</v>
      </c>
      <c r="O151" s="49" t="s">
        <v>318</v>
      </c>
      <c r="P151" s="49" t="s">
        <v>183</v>
      </c>
      <c r="Q151" s="49">
        <v>52</v>
      </c>
      <c r="R151" s="49">
        <v>0</v>
      </c>
      <c r="S151" s="49" t="s">
        <v>192</v>
      </c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</row>
    <row r="152" spans="1:168" s="2" customFormat="1" ht="40.9" hidden="1" customHeight="1">
      <c r="A152" s="1"/>
      <c r="B152" s="33"/>
      <c r="C152" s="33"/>
      <c r="D152" s="270">
        <v>2</v>
      </c>
      <c r="E152" s="33" t="s">
        <v>17</v>
      </c>
      <c r="F152" s="33" t="s">
        <v>18</v>
      </c>
      <c r="G152" s="167" t="s">
        <v>312</v>
      </c>
      <c r="H152" s="33" t="s">
        <v>180</v>
      </c>
      <c r="I152" s="168">
        <f>Zásobník[[#This Row],[Predpokladané náklady na realizáciu projektu '[eur s DPH']2]]/1.2</f>
        <v>162500</v>
      </c>
      <c r="J152" s="169">
        <v>195000</v>
      </c>
      <c r="K152" s="33" t="s">
        <v>132</v>
      </c>
      <c r="L152" s="33" t="s">
        <v>21</v>
      </c>
      <c r="M152" s="49" t="s">
        <v>195</v>
      </c>
      <c r="N152" s="49" t="s">
        <v>196</v>
      </c>
      <c r="O152" s="49" t="s">
        <v>318</v>
      </c>
      <c r="P152" s="49" t="s">
        <v>183</v>
      </c>
      <c r="Q152" s="49">
        <v>52</v>
      </c>
      <c r="R152" s="49">
        <v>0</v>
      </c>
      <c r="S152" s="49" t="s">
        <v>192</v>
      </c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</row>
    <row r="153" spans="1:168" s="2" customFormat="1" ht="40.9" hidden="1" customHeight="1">
      <c r="A153" s="1"/>
      <c r="B153" s="33"/>
      <c r="C153" s="33"/>
      <c r="D153" s="270">
        <v>2</v>
      </c>
      <c r="E153" s="33" t="s">
        <v>17</v>
      </c>
      <c r="F153" s="33" t="s">
        <v>18</v>
      </c>
      <c r="G153" s="167" t="s">
        <v>529</v>
      </c>
      <c r="H153" s="33" t="s">
        <v>180</v>
      </c>
      <c r="I153" s="168">
        <f>Zásobník[[#This Row],[Predpokladané náklady na realizáciu projektu '[eur s DPH']2]]/1.2</f>
        <v>291666.66666666669</v>
      </c>
      <c r="J153" s="169">
        <v>350000</v>
      </c>
      <c r="K153" s="33" t="s">
        <v>132</v>
      </c>
      <c r="L153" s="33" t="s">
        <v>21</v>
      </c>
      <c r="M153" s="49" t="s">
        <v>195</v>
      </c>
      <c r="N153" s="49" t="s">
        <v>196</v>
      </c>
      <c r="O153" s="49" t="s">
        <v>318</v>
      </c>
      <c r="P153" s="49" t="s">
        <v>183</v>
      </c>
      <c r="Q153" s="49">
        <v>52</v>
      </c>
      <c r="R153" s="49">
        <v>0</v>
      </c>
      <c r="S153" s="49" t="s">
        <v>192</v>
      </c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</row>
    <row r="154" spans="1:168" s="2" customFormat="1" ht="40.9" hidden="1" customHeight="1">
      <c r="A154" s="1"/>
      <c r="B154" s="33"/>
      <c r="C154" s="33"/>
      <c r="D154" s="270">
        <v>2</v>
      </c>
      <c r="E154" s="33" t="s">
        <v>17</v>
      </c>
      <c r="F154" s="33" t="s">
        <v>18</v>
      </c>
      <c r="G154" s="167" t="s">
        <v>323</v>
      </c>
      <c r="H154" s="33" t="s">
        <v>180</v>
      </c>
      <c r="I154" s="168">
        <f>Zásobník[[#This Row],[Predpokladané náklady na realizáciu projektu '[eur s DPH']2]]/1.2</f>
        <v>66666.666666666672</v>
      </c>
      <c r="J154" s="169">
        <v>80000</v>
      </c>
      <c r="K154" s="33" t="s">
        <v>132</v>
      </c>
      <c r="L154" s="33" t="s">
        <v>21</v>
      </c>
      <c r="M154" s="49" t="s">
        <v>195</v>
      </c>
      <c r="N154" s="49" t="s">
        <v>196</v>
      </c>
      <c r="O154" s="49" t="s">
        <v>318</v>
      </c>
      <c r="P154" s="49" t="s">
        <v>183</v>
      </c>
      <c r="Q154" s="49">
        <v>52</v>
      </c>
      <c r="R154" s="49">
        <v>0</v>
      </c>
      <c r="S154" s="49" t="s">
        <v>192</v>
      </c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</row>
    <row r="155" spans="1:168" s="2" customFormat="1" ht="40.9" hidden="1" customHeight="1">
      <c r="A155" s="1"/>
      <c r="B155" s="33"/>
      <c r="C155" s="33"/>
      <c r="D155" s="270">
        <v>2</v>
      </c>
      <c r="E155" s="33" t="s">
        <v>17</v>
      </c>
      <c r="F155" s="33" t="s">
        <v>18</v>
      </c>
      <c r="G155" s="167" t="s">
        <v>530</v>
      </c>
      <c r="H155" s="33" t="s">
        <v>180</v>
      </c>
      <c r="I155" s="168">
        <f>Zásobník[[#This Row],[Predpokladané náklady na realizáciu projektu '[eur s DPH']2]]/1.2</f>
        <v>83333.333333333343</v>
      </c>
      <c r="J155" s="169">
        <v>100000</v>
      </c>
      <c r="K155" s="33" t="s">
        <v>132</v>
      </c>
      <c r="L155" s="33" t="s">
        <v>21</v>
      </c>
      <c r="M155" s="49" t="s">
        <v>195</v>
      </c>
      <c r="N155" s="49" t="s">
        <v>196</v>
      </c>
      <c r="O155" s="49" t="s">
        <v>298</v>
      </c>
      <c r="P155" s="49" t="s">
        <v>183</v>
      </c>
      <c r="Q155" s="49">
        <v>52</v>
      </c>
      <c r="R155" s="49">
        <v>0</v>
      </c>
      <c r="S155" s="49" t="s">
        <v>192</v>
      </c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</row>
    <row r="156" spans="1:168" s="2" customFormat="1" ht="40.9" customHeight="1">
      <c r="A156" s="1"/>
      <c r="B156" s="33"/>
      <c r="C156" s="33"/>
      <c r="D156" s="165">
        <v>3</v>
      </c>
      <c r="E156" s="33" t="s">
        <v>17</v>
      </c>
      <c r="F156" s="33" t="s">
        <v>18</v>
      </c>
      <c r="G156" s="167" t="s">
        <v>531</v>
      </c>
      <c r="H156" s="33" t="s">
        <v>180</v>
      </c>
      <c r="I156" s="168">
        <f>Zásobník[[#This Row],[Predpokladané náklady na realizáciu projektu '[eur s DPH']2]]/1.2</f>
        <v>1666666.6666666667</v>
      </c>
      <c r="J156" s="169">
        <v>2000000</v>
      </c>
      <c r="K156" s="33" t="s">
        <v>132</v>
      </c>
      <c r="L156" s="33" t="s">
        <v>21</v>
      </c>
      <c r="M156" s="49" t="s">
        <v>195</v>
      </c>
      <c r="N156" s="49" t="s">
        <v>196</v>
      </c>
      <c r="O156" s="49" t="s">
        <v>318</v>
      </c>
      <c r="P156" s="49" t="s">
        <v>183</v>
      </c>
      <c r="Q156" s="49">
        <v>52</v>
      </c>
      <c r="R156" s="49">
        <v>0</v>
      </c>
      <c r="S156" s="49" t="s">
        <v>192</v>
      </c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</row>
    <row r="157" spans="1:168" s="2" customFormat="1" ht="40.9" hidden="1" customHeight="1">
      <c r="A157" s="1"/>
      <c r="B157" s="33"/>
      <c r="C157" s="33"/>
      <c r="D157" s="165">
        <v>2</v>
      </c>
      <c r="E157" s="33" t="s">
        <v>17</v>
      </c>
      <c r="F157" s="33" t="s">
        <v>18</v>
      </c>
      <c r="G157" s="167" t="s">
        <v>532</v>
      </c>
      <c r="H157" s="33" t="s">
        <v>180</v>
      </c>
      <c r="I157" s="168">
        <f>Zásobník[[#This Row],[Predpokladané náklady na realizáciu projektu '[eur s DPH']2]]/1.2</f>
        <v>158700</v>
      </c>
      <c r="J157" s="169">
        <v>190440</v>
      </c>
      <c r="K157" s="33" t="s">
        <v>132</v>
      </c>
      <c r="L157" s="33" t="s">
        <v>21</v>
      </c>
      <c r="M157" s="49" t="s">
        <v>195</v>
      </c>
      <c r="N157" s="49" t="s">
        <v>196</v>
      </c>
      <c r="O157" s="49" t="s">
        <v>318</v>
      </c>
      <c r="P157" s="49" t="s">
        <v>183</v>
      </c>
      <c r="Q157" s="49">
        <v>52</v>
      </c>
      <c r="R157" s="49">
        <v>0</v>
      </c>
      <c r="S157" s="49" t="s">
        <v>192</v>
      </c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</row>
    <row r="158" spans="1:168" s="2" customFormat="1" ht="40.9" hidden="1" customHeight="1">
      <c r="A158" s="1"/>
      <c r="B158" s="33"/>
      <c r="C158" s="33"/>
      <c r="D158" s="165">
        <v>2</v>
      </c>
      <c r="E158" s="33" t="s">
        <v>17</v>
      </c>
      <c r="F158" s="33" t="s">
        <v>18</v>
      </c>
      <c r="G158" s="167" t="s">
        <v>533</v>
      </c>
      <c r="H158" s="33" t="s">
        <v>180</v>
      </c>
      <c r="I158" s="168">
        <f>Zásobník[[#This Row],[Predpokladané náklady na realizáciu projektu '[eur s DPH']2]]/1.2</f>
        <v>25000</v>
      </c>
      <c r="J158" s="169">
        <v>30000</v>
      </c>
      <c r="K158" s="33" t="s">
        <v>132</v>
      </c>
      <c r="L158" s="33" t="s">
        <v>21</v>
      </c>
      <c r="M158" s="49" t="s">
        <v>195</v>
      </c>
      <c r="N158" s="49" t="s">
        <v>196</v>
      </c>
      <c r="O158" s="49" t="s">
        <v>301</v>
      </c>
      <c r="P158" s="49" t="s">
        <v>183</v>
      </c>
      <c r="Q158" s="49">
        <v>52</v>
      </c>
      <c r="R158" s="49">
        <v>0</v>
      </c>
      <c r="S158" s="49" t="s">
        <v>192</v>
      </c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</row>
    <row r="159" spans="1:168" s="2" customFormat="1" ht="40.9" hidden="1" customHeight="1">
      <c r="A159" s="1"/>
      <c r="B159" s="33"/>
      <c r="C159" s="33"/>
      <c r="D159" s="165">
        <v>2</v>
      </c>
      <c r="E159" s="33" t="s">
        <v>17</v>
      </c>
      <c r="F159" s="33" t="s">
        <v>18</v>
      </c>
      <c r="G159" s="167" t="s">
        <v>534</v>
      </c>
      <c r="H159" s="33" t="s">
        <v>180</v>
      </c>
      <c r="I159" s="168">
        <f>Zásobník[[#This Row],[Predpokladané náklady na realizáciu projektu '[eur s DPH']2]]/1.2</f>
        <v>291666.66666666669</v>
      </c>
      <c r="J159" s="169">
        <v>350000</v>
      </c>
      <c r="K159" s="33" t="s">
        <v>132</v>
      </c>
      <c r="L159" s="33" t="s">
        <v>21</v>
      </c>
      <c r="M159" s="49" t="s">
        <v>195</v>
      </c>
      <c r="N159" s="49" t="s">
        <v>196</v>
      </c>
      <c r="O159" s="49" t="s">
        <v>318</v>
      </c>
      <c r="P159" s="49" t="s">
        <v>183</v>
      </c>
      <c r="Q159" s="49">
        <v>52</v>
      </c>
      <c r="R159" s="49">
        <v>0</v>
      </c>
      <c r="S159" s="49" t="s">
        <v>192</v>
      </c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</row>
    <row r="160" spans="1:168" s="2" customFormat="1" ht="40.9" hidden="1" customHeight="1">
      <c r="A160" s="1"/>
      <c r="B160" s="33"/>
      <c r="C160" s="33"/>
      <c r="D160" s="165">
        <v>2</v>
      </c>
      <c r="E160" s="33" t="s">
        <v>17</v>
      </c>
      <c r="F160" s="33" t="s">
        <v>18</v>
      </c>
      <c r="G160" s="167" t="s">
        <v>535</v>
      </c>
      <c r="H160" s="33" t="s">
        <v>180</v>
      </c>
      <c r="I160" s="168">
        <f>Zásobník[[#This Row],[Predpokladané náklady na realizáciu projektu '[eur s DPH']2]]/1.2</f>
        <v>166666.66666666669</v>
      </c>
      <c r="J160" s="169">
        <v>200000</v>
      </c>
      <c r="K160" s="33" t="s">
        <v>132</v>
      </c>
      <c r="L160" s="33" t="s">
        <v>21</v>
      </c>
      <c r="M160" s="49" t="s">
        <v>195</v>
      </c>
      <c r="N160" s="49" t="s">
        <v>196</v>
      </c>
      <c r="O160" s="49" t="s">
        <v>318</v>
      </c>
      <c r="P160" s="49" t="s">
        <v>183</v>
      </c>
      <c r="Q160" s="49">
        <v>52</v>
      </c>
      <c r="R160" s="49">
        <v>0</v>
      </c>
      <c r="S160" s="49" t="s">
        <v>192</v>
      </c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</row>
    <row r="161" spans="1:168" s="2" customFormat="1" ht="40.9" hidden="1" customHeight="1">
      <c r="A161" s="1"/>
      <c r="B161" s="33"/>
      <c r="C161" s="33"/>
      <c r="D161" s="165">
        <v>2</v>
      </c>
      <c r="E161" s="33" t="s">
        <v>17</v>
      </c>
      <c r="F161" s="33" t="s">
        <v>364</v>
      </c>
      <c r="G161" s="167" t="s">
        <v>371</v>
      </c>
      <c r="H161" s="166" t="s">
        <v>180</v>
      </c>
      <c r="I161" s="168">
        <f>Zásobník[[#This Row],[Predpokladané náklady na realizáciu projektu '[eur s DPH']2]]/1.2</f>
        <v>85987.5</v>
      </c>
      <c r="J161" s="169">
        <v>103185</v>
      </c>
      <c r="K161" s="33" t="s">
        <v>132</v>
      </c>
      <c r="L161" s="33" t="s">
        <v>21</v>
      </c>
      <c r="M161" s="49" t="s">
        <v>195</v>
      </c>
      <c r="N161" s="49" t="s">
        <v>196</v>
      </c>
      <c r="O161" s="49" t="s">
        <v>301</v>
      </c>
      <c r="P161" s="49" t="s">
        <v>183</v>
      </c>
      <c r="Q161" s="49">
        <v>52</v>
      </c>
      <c r="R161" s="49">
        <v>0</v>
      </c>
      <c r="S161" s="49" t="s">
        <v>192</v>
      </c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</row>
    <row r="162" spans="1:168" s="2" customFormat="1" ht="40.9" hidden="1" customHeight="1">
      <c r="A162" s="1"/>
      <c r="B162" s="33"/>
      <c r="C162" s="33"/>
      <c r="D162" s="165">
        <v>2</v>
      </c>
      <c r="E162" s="33" t="s">
        <v>17</v>
      </c>
      <c r="F162" s="33" t="s">
        <v>364</v>
      </c>
      <c r="G162" s="49" t="s">
        <v>369</v>
      </c>
      <c r="H162" s="33" t="s">
        <v>180</v>
      </c>
      <c r="I162" s="115">
        <f>Zásobník[[#This Row],[Predpokladané náklady na realizáciu projektu '[eur s DPH']2]]/1.2</f>
        <v>522675</v>
      </c>
      <c r="J162" s="50">
        <v>627210</v>
      </c>
      <c r="K162" s="33" t="s">
        <v>132</v>
      </c>
      <c r="L162" s="33" t="s">
        <v>21</v>
      </c>
      <c r="M162" s="49" t="s">
        <v>195</v>
      </c>
      <c r="N162" s="49" t="s">
        <v>196</v>
      </c>
      <c r="O162" s="49" t="s">
        <v>301</v>
      </c>
      <c r="P162" s="49" t="s">
        <v>183</v>
      </c>
      <c r="Q162" s="49">
        <v>52</v>
      </c>
      <c r="R162" s="49">
        <v>0</v>
      </c>
      <c r="S162" s="49" t="s">
        <v>192</v>
      </c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</row>
    <row r="163" spans="1:168" s="2" customFormat="1" ht="40.9" hidden="1" customHeight="1">
      <c r="A163" s="1"/>
      <c r="B163" s="33"/>
      <c r="C163" s="33"/>
      <c r="D163" s="165">
        <v>2</v>
      </c>
      <c r="E163" s="33" t="s">
        <v>17</v>
      </c>
      <c r="F163" s="33" t="s">
        <v>364</v>
      </c>
      <c r="G163" s="49" t="s">
        <v>370</v>
      </c>
      <c r="H163" s="33" t="s">
        <v>180</v>
      </c>
      <c r="I163" s="115">
        <f>Zásobník[[#This Row],[Predpokladané náklady na realizáciu projektu '[eur s DPH']2]]/1.2</f>
        <v>253962.5</v>
      </c>
      <c r="J163" s="50">
        <v>304755</v>
      </c>
      <c r="K163" s="33" t="s">
        <v>132</v>
      </c>
      <c r="L163" s="33" t="s">
        <v>21</v>
      </c>
      <c r="M163" s="49" t="s">
        <v>195</v>
      </c>
      <c r="N163" s="49" t="s">
        <v>196</v>
      </c>
      <c r="O163" s="49" t="s">
        <v>301</v>
      </c>
      <c r="P163" s="49" t="s">
        <v>183</v>
      </c>
      <c r="Q163" s="49">
        <v>52</v>
      </c>
      <c r="R163" s="49">
        <v>0</v>
      </c>
      <c r="S163" s="49" t="s">
        <v>192</v>
      </c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</row>
    <row r="164" spans="1:168" s="2" customFormat="1" ht="40.9" hidden="1" customHeight="1">
      <c r="A164" s="1"/>
      <c r="B164" s="33"/>
      <c r="C164" s="33"/>
      <c r="D164" s="270">
        <v>2</v>
      </c>
      <c r="E164" s="33" t="s">
        <v>17</v>
      </c>
      <c r="F164" s="33" t="s">
        <v>18</v>
      </c>
      <c r="G164" s="49" t="s">
        <v>654</v>
      </c>
      <c r="H164" s="33" t="s">
        <v>180</v>
      </c>
      <c r="I164" s="115">
        <f>Zásobník[[#This Row],[Predpokladané náklady na realizáciu projektu '[eur s DPH']2]]/1.2</f>
        <v>333333.33333333337</v>
      </c>
      <c r="J164" s="50">
        <v>400000</v>
      </c>
      <c r="K164" s="33" t="s">
        <v>132</v>
      </c>
      <c r="L164" s="33" t="s">
        <v>21</v>
      </c>
      <c r="M164" s="49" t="s">
        <v>195</v>
      </c>
      <c r="N164" s="49" t="s">
        <v>196</v>
      </c>
      <c r="O164" s="49" t="s">
        <v>301</v>
      </c>
      <c r="P164" s="49"/>
      <c r="Q164" s="49">
        <v>52</v>
      </c>
      <c r="R164" s="49">
        <v>0</v>
      </c>
      <c r="S164" s="49" t="s">
        <v>656</v>
      </c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</row>
    <row r="165" spans="1:168" s="2" customFormat="1" ht="40.9" hidden="1" customHeight="1">
      <c r="A165" s="1"/>
      <c r="B165" s="33"/>
      <c r="C165" s="33"/>
      <c r="D165" s="270">
        <v>2</v>
      </c>
      <c r="E165" s="33" t="s">
        <v>17</v>
      </c>
      <c r="F165" s="33" t="s">
        <v>18</v>
      </c>
      <c r="G165" s="49" t="s">
        <v>655</v>
      </c>
      <c r="H165" s="33" t="s">
        <v>180</v>
      </c>
      <c r="I165" s="115">
        <f>Zásobník[[#This Row],[Predpokladané náklady na realizáciu projektu '[eur s DPH']2]]/1.2</f>
        <v>250000</v>
      </c>
      <c r="J165" s="50">
        <v>300000</v>
      </c>
      <c r="K165" s="33" t="s">
        <v>132</v>
      </c>
      <c r="L165" s="33" t="s">
        <v>21</v>
      </c>
      <c r="M165" s="49" t="s">
        <v>195</v>
      </c>
      <c r="N165" s="49" t="s">
        <v>196</v>
      </c>
      <c r="O165" s="49" t="s">
        <v>301</v>
      </c>
      <c r="P165" s="49"/>
      <c r="Q165" s="49">
        <v>52</v>
      </c>
      <c r="R165" s="49">
        <v>0</v>
      </c>
      <c r="S165" s="49" t="s">
        <v>656</v>
      </c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</row>
    <row r="166" spans="1:168" s="2" customFormat="1" ht="40.9" hidden="1" customHeight="1">
      <c r="A166" s="1"/>
      <c r="B166" s="33"/>
      <c r="C166" s="33"/>
      <c r="D166" s="165">
        <v>1</v>
      </c>
      <c r="E166" s="33" t="s">
        <v>17</v>
      </c>
      <c r="F166" s="166" t="s">
        <v>398</v>
      </c>
      <c r="G166" s="167" t="s">
        <v>419</v>
      </c>
      <c r="H166" s="33" t="s">
        <v>243</v>
      </c>
      <c r="I166" s="168">
        <f>Zásobník[[#This Row],[Predpokladané náklady na realizáciu projektu '[eur s DPH']2]]/1.2</f>
        <v>33000</v>
      </c>
      <c r="J166" s="169">
        <v>39600</v>
      </c>
      <c r="K166" s="33" t="s">
        <v>132</v>
      </c>
      <c r="L166" s="33" t="s">
        <v>21</v>
      </c>
      <c r="M166" s="49" t="s">
        <v>413</v>
      </c>
      <c r="N166" s="49" t="s">
        <v>35</v>
      </c>
      <c r="O166" s="49" t="s">
        <v>414</v>
      </c>
      <c r="P166" s="167"/>
      <c r="Q166" s="167">
        <v>43</v>
      </c>
      <c r="R166" s="49">
        <v>0</v>
      </c>
      <c r="S166" s="49" t="s">
        <v>31</v>
      </c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</row>
    <row r="167" spans="1:168" s="2" customFormat="1" ht="40.9" hidden="1" customHeight="1">
      <c r="A167" s="1"/>
      <c r="B167" s="33"/>
      <c r="C167" s="33"/>
      <c r="D167" s="165">
        <v>1</v>
      </c>
      <c r="E167" s="33" t="s">
        <v>17</v>
      </c>
      <c r="F167" s="166" t="s">
        <v>417</v>
      </c>
      <c r="G167" s="49" t="s">
        <v>412</v>
      </c>
      <c r="H167" s="33" t="s">
        <v>243</v>
      </c>
      <c r="I167" s="115">
        <f>Zásobník[[#This Row],[Predpokladané náklady na realizáciu projektu '[eur s DPH']2]]/1.2</f>
        <v>41666.666666666672</v>
      </c>
      <c r="J167" s="50">
        <v>50000</v>
      </c>
      <c r="K167" s="33" t="s">
        <v>132</v>
      </c>
      <c r="L167" s="33" t="s">
        <v>21</v>
      </c>
      <c r="M167" s="49" t="s">
        <v>413</v>
      </c>
      <c r="N167" s="49" t="s">
        <v>35</v>
      </c>
      <c r="O167" s="49" t="s">
        <v>414</v>
      </c>
      <c r="P167" s="49" t="s">
        <v>418</v>
      </c>
      <c r="Q167" s="167">
        <v>43</v>
      </c>
      <c r="R167" s="49">
        <v>0</v>
      </c>
      <c r="S167" s="49" t="s">
        <v>31</v>
      </c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</row>
    <row r="168" spans="1:168" s="2" customFormat="1" ht="40.9" hidden="1" customHeight="1">
      <c r="A168" s="1"/>
      <c r="B168" s="33"/>
      <c r="C168" s="33"/>
      <c r="D168" s="165">
        <v>1</v>
      </c>
      <c r="E168" s="33" t="s">
        <v>17</v>
      </c>
      <c r="F168" s="166" t="s">
        <v>435</v>
      </c>
      <c r="G168" s="167" t="s">
        <v>436</v>
      </c>
      <c r="H168" s="33" t="s">
        <v>243</v>
      </c>
      <c r="I168" s="168">
        <f>Zásobník[[#This Row],[Predpokladané náklady na realizáciu projektu '[eur s DPH']2]]/1.2</f>
        <v>33333.333333333336</v>
      </c>
      <c r="J168" s="169">
        <v>40000</v>
      </c>
      <c r="K168" s="33" t="s">
        <v>132</v>
      </c>
      <c r="L168" s="33" t="s">
        <v>21</v>
      </c>
      <c r="M168" s="49" t="s">
        <v>413</v>
      </c>
      <c r="N168" s="49" t="s">
        <v>35</v>
      </c>
      <c r="O168" s="49" t="s">
        <v>414</v>
      </c>
      <c r="P168" s="167"/>
      <c r="Q168" s="167">
        <v>43</v>
      </c>
      <c r="R168" s="49">
        <v>0</v>
      </c>
      <c r="S168" s="49" t="s">
        <v>31</v>
      </c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</row>
    <row r="169" spans="1:168" s="2" customFormat="1" ht="40.9" hidden="1" customHeight="1">
      <c r="A169" s="1"/>
      <c r="B169" s="33"/>
      <c r="C169" s="33"/>
      <c r="D169" s="165">
        <v>1</v>
      </c>
      <c r="E169" s="33" t="s">
        <v>17</v>
      </c>
      <c r="F169" s="166" t="s">
        <v>36</v>
      </c>
      <c r="G169" s="256" t="s">
        <v>436</v>
      </c>
      <c r="H169" s="33" t="s">
        <v>243</v>
      </c>
      <c r="I169" s="257">
        <f>Zásobník[[#This Row],[Predpokladané náklady na realizáciu projektu '[eur s DPH']2]]/1.2</f>
        <v>20833.333333333336</v>
      </c>
      <c r="J169" s="258">
        <v>25000</v>
      </c>
      <c r="K169" s="33" t="s">
        <v>132</v>
      </c>
      <c r="L169" s="33" t="s">
        <v>21</v>
      </c>
      <c r="M169" s="49" t="s">
        <v>413</v>
      </c>
      <c r="N169" s="49" t="s">
        <v>35</v>
      </c>
      <c r="O169" s="49" t="s">
        <v>414</v>
      </c>
      <c r="P169" s="167"/>
      <c r="Q169" s="167">
        <v>43</v>
      </c>
      <c r="R169" s="49">
        <v>0</v>
      </c>
      <c r="S169" s="49" t="s">
        <v>31</v>
      </c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</row>
    <row r="170" spans="1:168" s="2" customFormat="1" ht="40.9" hidden="1" customHeight="1">
      <c r="A170" s="1"/>
      <c r="B170" s="33"/>
      <c r="C170" s="33"/>
      <c r="D170" s="165">
        <v>1</v>
      </c>
      <c r="E170" s="33" t="s">
        <v>17</v>
      </c>
      <c r="F170" s="166" t="s">
        <v>70</v>
      </c>
      <c r="G170" s="256" t="s">
        <v>642</v>
      </c>
      <c r="H170" s="33" t="s">
        <v>243</v>
      </c>
      <c r="I170" s="257">
        <f>Zásobník[[#This Row],[Predpokladané náklady na realizáciu projektu '[eur s DPH']2]]/1.2</f>
        <v>20833.333333333336</v>
      </c>
      <c r="J170" s="258">
        <v>25000</v>
      </c>
      <c r="K170" s="33" t="s">
        <v>132</v>
      </c>
      <c r="L170" s="33" t="s">
        <v>21</v>
      </c>
      <c r="M170" s="49" t="s">
        <v>413</v>
      </c>
      <c r="N170" s="49" t="s">
        <v>35</v>
      </c>
      <c r="O170" s="49" t="s">
        <v>414</v>
      </c>
      <c r="P170" s="167"/>
      <c r="Q170" s="167">
        <v>43</v>
      </c>
      <c r="R170" s="49">
        <v>0</v>
      </c>
      <c r="S170" s="49" t="s">
        <v>31</v>
      </c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</row>
    <row r="171" spans="1:168" s="2" customFormat="1" ht="40.9" hidden="1" customHeight="1">
      <c r="A171" s="1"/>
      <c r="B171" s="33"/>
      <c r="C171" s="33"/>
      <c r="D171" s="165">
        <v>1</v>
      </c>
      <c r="E171" s="33" t="s">
        <v>17</v>
      </c>
      <c r="F171" s="166" t="s">
        <v>80</v>
      </c>
      <c r="G171" s="256" t="s">
        <v>642</v>
      </c>
      <c r="H171" s="33" t="s">
        <v>243</v>
      </c>
      <c r="I171" s="257">
        <f>Zásobník[[#This Row],[Predpokladané náklady na realizáciu projektu '[eur s DPH']2]]/1.2</f>
        <v>20833.333333333336</v>
      </c>
      <c r="J171" s="258">
        <v>25000</v>
      </c>
      <c r="K171" s="33" t="s">
        <v>132</v>
      </c>
      <c r="L171" s="33" t="s">
        <v>21</v>
      </c>
      <c r="M171" s="49" t="s">
        <v>413</v>
      </c>
      <c r="N171" s="49" t="s">
        <v>35</v>
      </c>
      <c r="O171" s="49" t="s">
        <v>414</v>
      </c>
      <c r="P171" s="167"/>
      <c r="Q171" s="167">
        <v>43</v>
      </c>
      <c r="R171" s="49">
        <v>0</v>
      </c>
      <c r="S171" s="49" t="s">
        <v>31</v>
      </c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</row>
    <row r="172" spans="1:168" s="2" customFormat="1" ht="40.9" hidden="1" customHeight="1">
      <c r="A172" s="1"/>
      <c r="B172" s="33"/>
      <c r="C172" s="33"/>
      <c r="D172" s="165">
        <v>1</v>
      </c>
      <c r="E172" s="33" t="s">
        <v>17</v>
      </c>
      <c r="F172" s="255" t="s">
        <v>647</v>
      </c>
      <c r="G172" s="256" t="s">
        <v>650</v>
      </c>
      <c r="H172" s="33" t="s">
        <v>243</v>
      </c>
      <c r="I172" s="257">
        <f>Zásobník[[#This Row],[Predpokladané náklady na realizáciu projektu '[eur s DPH']2]]/1.2</f>
        <v>54166.666666666672</v>
      </c>
      <c r="J172" s="258">
        <v>65000</v>
      </c>
      <c r="K172" s="33" t="s">
        <v>132</v>
      </c>
      <c r="L172" s="33" t="s">
        <v>21</v>
      </c>
      <c r="M172" s="49" t="s">
        <v>413</v>
      </c>
      <c r="N172" s="49" t="s">
        <v>35</v>
      </c>
      <c r="O172" s="49" t="s">
        <v>414</v>
      </c>
      <c r="P172" s="167"/>
      <c r="Q172" s="167">
        <v>43</v>
      </c>
      <c r="R172" s="49">
        <v>0</v>
      </c>
      <c r="S172" s="49" t="s">
        <v>31</v>
      </c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</row>
    <row r="173" spans="1:168" s="2" customFormat="1" ht="40.9" hidden="1" customHeight="1">
      <c r="A173" s="1"/>
      <c r="B173" s="33"/>
      <c r="C173" s="33"/>
      <c r="D173" s="165">
        <v>1</v>
      </c>
      <c r="E173" s="33" t="s">
        <v>17</v>
      </c>
      <c r="F173" s="255" t="s">
        <v>648</v>
      </c>
      <c r="G173" s="256" t="s">
        <v>650</v>
      </c>
      <c r="H173" s="33" t="s">
        <v>243</v>
      </c>
      <c r="I173" s="257">
        <f>Zásobník[[#This Row],[Predpokladané náklady na realizáciu projektu '[eur s DPH']2]]/1.2</f>
        <v>54166.666666666672</v>
      </c>
      <c r="J173" s="258">
        <v>65000</v>
      </c>
      <c r="K173" s="33" t="s">
        <v>132</v>
      </c>
      <c r="L173" s="33" t="s">
        <v>21</v>
      </c>
      <c r="M173" s="49" t="s">
        <v>413</v>
      </c>
      <c r="N173" s="49" t="s">
        <v>35</v>
      </c>
      <c r="O173" s="49" t="s">
        <v>414</v>
      </c>
      <c r="P173" s="167"/>
      <c r="Q173" s="167">
        <v>43</v>
      </c>
      <c r="R173" s="49">
        <v>0</v>
      </c>
      <c r="S173" s="49" t="s">
        <v>31</v>
      </c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</row>
    <row r="174" spans="1:168" s="2" customFormat="1" ht="40.9" hidden="1" customHeight="1">
      <c r="A174" s="1"/>
      <c r="B174" s="33"/>
      <c r="C174" s="33"/>
      <c r="D174" s="165">
        <v>1</v>
      </c>
      <c r="E174" s="33" t="s">
        <v>17</v>
      </c>
      <c r="F174" s="255" t="s">
        <v>649</v>
      </c>
      <c r="G174" s="256" t="s">
        <v>650</v>
      </c>
      <c r="H174" s="33" t="s">
        <v>243</v>
      </c>
      <c r="I174" s="257">
        <f>Zásobník[[#This Row],[Predpokladané náklady na realizáciu projektu '[eur s DPH']2]]/1.2</f>
        <v>54166.666666666672</v>
      </c>
      <c r="J174" s="258">
        <v>65000</v>
      </c>
      <c r="K174" s="33" t="s">
        <v>132</v>
      </c>
      <c r="L174" s="33" t="s">
        <v>21</v>
      </c>
      <c r="M174" s="49" t="s">
        <v>413</v>
      </c>
      <c r="N174" s="49" t="s">
        <v>35</v>
      </c>
      <c r="O174" s="49" t="s">
        <v>414</v>
      </c>
      <c r="P174" s="167"/>
      <c r="Q174" s="167">
        <v>43</v>
      </c>
      <c r="R174" s="49">
        <v>0</v>
      </c>
      <c r="S174" s="49" t="s">
        <v>31</v>
      </c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</row>
    <row r="175" spans="1:168" s="2" customFormat="1" ht="40.9" customHeight="1">
      <c r="A175" s="1"/>
      <c r="B175" s="33"/>
      <c r="C175" s="33"/>
      <c r="D175" s="165">
        <v>1</v>
      </c>
      <c r="E175" s="33" t="s">
        <v>17</v>
      </c>
      <c r="F175" s="166" t="s">
        <v>18</v>
      </c>
      <c r="G175" s="49" t="s">
        <v>538</v>
      </c>
      <c r="H175" s="33" t="s">
        <v>243</v>
      </c>
      <c r="I175" s="168">
        <f>Zásobník[[#This Row],[Predpokladané náklady na realizáciu projektu '[eur s DPH']2]]/1.2</f>
        <v>2167000</v>
      </c>
      <c r="J175" s="169">
        <v>2600400</v>
      </c>
      <c r="K175" s="33" t="s">
        <v>132</v>
      </c>
      <c r="L175" s="33" t="s">
        <v>21</v>
      </c>
      <c r="M175" s="49" t="s">
        <v>413</v>
      </c>
      <c r="N175" s="49" t="s">
        <v>35</v>
      </c>
      <c r="O175" s="49" t="s">
        <v>414</v>
      </c>
      <c r="P175" s="167"/>
      <c r="Q175" s="167">
        <v>43</v>
      </c>
      <c r="R175" s="49">
        <v>0</v>
      </c>
      <c r="S175" s="49" t="s">
        <v>31</v>
      </c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</row>
    <row r="176" spans="1:168" s="2" customFormat="1" ht="40.9" hidden="1" customHeight="1">
      <c r="A176" s="1"/>
      <c r="B176" s="33"/>
      <c r="C176" s="33"/>
      <c r="D176" s="165">
        <v>1</v>
      </c>
      <c r="E176" s="33" t="s">
        <v>17</v>
      </c>
      <c r="F176" s="33" t="s">
        <v>126</v>
      </c>
      <c r="G176" s="49" t="s">
        <v>121</v>
      </c>
      <c r="H176" s="33" t="s">
        <v>112</v>
      </c>
      <c r="I176" s="115">
        <f>Zásobník[[#This Row],[Predpokladané náklady na realizáciu projektu '[eur s DPH']2]]/1.2</f>
        <v>441666.66666666669</v>
      </c>
      <c r="J176" s="50">
        <v>530000</v>
      </c>
      <c r="K176" s="33" t="s">
        <v>132</v>
      </c>
      <c r="L176" s="33" t="s">
        <v>21</v>
      </c>
      <c r="M176" s="49" t="s">
        <v>114</v>
      </c>
      <c r="N176" s="49" t="s">
        <v>35</v>
      </c>
      <c r="O176" s="49" t="s">
        <v>293</v>
      </c>
      <c r="P176" s="49"/>
      <c r="Q176" s="49">
        <v>75</v>
      </c>
      <c r="R176" s="49">
        <v>53</v>
      </c>
      <c r="S176" s="49" t="s">
        <v>31</v>
      </c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</row>
    <row r="177" spans="1:168" s="2" customFormat="1" ht="40.9" hidden="1" customHeight="1">
      <c r="A177" s="1"/>
      <c r="B177" s="33"/>
      <c r="C177" s="33"/>
      <c r="D177" s="270">
        <v>2</v>
      </c>
      <c r="E177" s="33" t="s">
        <v>17</v>
      </c>
      <c r="F177" s="33" t="s">
        <v>266</v>
      </c>
      <c r="G177" s="49" t="s">
        <v>294</v>
      </c>
      <c r="H177" s="33" t="s">
        <v>112</v>
      </c>
      <c r="I177" s="115">
        <f>Zásobník[[#This Row],[Predpokladané náklady na realizáciu projektu '[eur s DPH']2]]/1.2</f>
        <v>237500</v>
      </c>
      <c r="J177" s="50">
        <v>285000</v>
      </c>
      <c r="K177" s="33" t="s">
        <v>132</v>
      </c>
      <c r="L177" s="33" t="s">
        <v>21</v>
      </c>
      <c r="M177" s="49" t="s">
        <v>114</v>
      </c>
      <c r="N177" s="49" t="s">
        <v>35</v>
      </c>
      <c r="O177" s="49" t="s">
        <v>368</v>
      </c>
      <c r="P177" s="49"/>
      <c r="Q177" s="49">
        <v>54</v>
      </c>
      <c r="R177" s="49">
        <v>0</v>
      </c>
      <c r="S177" s="49" t="s">
        <v>31</v>
      </c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</row>
    <row r="178" spans="1:168" s="2" customFormat="1" ht="40.9" hidden="1" customHeight="1">
      <c r="A178" s="1"/>
      <c r="B178" s="33"/>
      <c r="C178" s="33"/>
      <c r="D178" s="270">
        <v>2</v>
      </c>
      <c r="E178" s="33" t="s">
        <v>17</v>
      </c>
      <c r="F178" s="33" t="s">
        <v>280</v>
      </c>
      <c r="G178" s="49" t="s">
        <v>124</v>
      </c>
      <c r="H178" s="33" t="s">
        <v>112</v>
      </c>
      <c r="I178" s="115">
        <f>Zásobník[[#This Row],[Predpokladané náklady na realizáciu projektu '[eur s DPH']2]]/1.2</f>
        <v>118500</v>
      </c>
      <c r="J178" s="50">
        <v>142200</v>
      </c>
      <c r="K178" s="33" t="s">
        <v>132</v>
      </c>
      <c r="L178" s="33" t="s">
        <v>21</v>
      </c>
      <c r="M178" s="49" t="s">
        <v>114</v>
      </c>
      <c r="N178" s="49" t="s">
        <v>35</v>
      </c>
      <c r="O178" s="49" t="s">
        <v>368</v>
      </c>
      <c r="P178" s="49"/>
      <c r="Q178" s="49">
        <v>54</v>
      </c>
      <c r="R178" s="49">
        <v>0</v>
      </c>
      <c r="S178" s="49" t="s">
        <v>31</v>
      </c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</row>
    <row r="179" spans="1:168" s="2" customFormat="1" ht="40.9" hidden="1" customHeight="1">
      <c r="A179" s="1"/>
      <c r="B179" s="33"/>
      <c r="C179" s="33"/>
      <c r="D179" s="270">
        <v>3</v>
      </c>
      <c r="E179" s="33" t="s">
        <v>17</v>
      </c>
      <c r="F179" s="33" t="s">
        <v>364</v>
      </c>
      <c r="G179" s="49" t="s">
        <v>366</v>
      </c>
      <c r="H179" s="33" t="s">
        <v>112</v>
      </c>
      <c r="I179" s="115">
        <f>Zásobník[[#This Row],[Predpokladané náklady na realizáciu projektu '[eur s DPH']2]]/1.2</f>
        <v>88000</v>
      </c>
      <c r="J179" s="50">
        <v>105600</v>
      </c>
      <c r="K179" s="33" t="s">
        <v>132</v>
      </c>
      <c r="L179" s="33" t="s">
        <v>21</v>
      </c>
      <c r="M179" s="49" t="s">
        <v>114</v>
      </c>
      <c r="N179" s="49" t="s">
        <v>35</v>
      </c>
      <c r="O179" s="49" t="s">
        <v>367</v>
      </c>
      <c r="P179" s="49"/>
      <c r="Q179" s="49">
        <v>53</v>
      </c>
      <c r="R179" s="49">
        <v>0</v>
      </c>
      <c r="S179" s="49" t="s">
        <v>31</v>
      </c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</row>
    <row r="180" spans="1:168" s="2" customFormat="1" ht="40.9" hidden="1" customHeight="1">
      <c r="A180" s="1"/>
      <c r="B180" s="33"/>
      <c r="C180" s="33"/>
      <c r="D180" s="270">
        <v>2</v>
      </c>
      <c r="E180" s="33" t="s">
        <v>17</v>
      </c>
      <c r="F180" s="33" t="s">
        <v>291</v>
      </c>
      <c r="G180" s="49" t="s">
        <v>295</v>
      </c>
      <c r="H180" s="33" t="s">
        <v>112</v>
      </c>
      <c r="I180" s="115">
        <f>Zásobník[[#This Row],[Predpokladané náklady na realizáciu projektu '[eur s DPH']2]]/1.2</f>
        <v>91666.666666666672</v>
      </c>
      <c r="J180" s="50">
        <v>110000</v>
      </c>
      <c r="K180" s="33" t="s">
        <v>132</v>
      </c>
      <c r="L180" s="33" t="s">
        <v>21</v>
      </c>
      <c r="M180" s="49" t="s">
        <v>114</v>
      </c>
      <c r="N180" s="49" t="s">
        <v>35</v>
      </c>
      <c r="O180" s="49" t="s">
        <v>368</v>
      </c>
      <c r="P180" s="49"/>
      <c r="Q180" s="49">
        <v>54</v>
      </c>
      <c r="R180" s="49">
        <v>0</v>
      </c>
      <c r="S180" s="49" t="s">
        <v>31</v>
      </c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</row>
    <row r="181" spans="1:168" s="2" customFormat="1" ht="40.9" hidden="1" customHeight="1">
      <c r="A181" s="1"/>
      <c r="B181" s="33"/>
      <c r="C181" s="33"/>
      <c r="D181" s="270">
        <v>2</v>
      </c>
      <c r="E181" s="33" t="s">
        <v>17</v>
      </c>
      <c r="F181" s="33" t="s">
        <v>93</v>
      </c>
      <c r="G181" s="49" t="s">
        <v>434</v>
      </c>
      <c r="H181" s="33" t="s">
        <v>112</v>
      </c>
      <c r="I181" s="115">
        <f>Zásobník[[#This Row],[Predpokladané náklady na realizáciu projektu '[eur s DPH']2]]/1.2</f>
        <v>74397.5</v>
      </c>
      <c r="J181" s="50">
        <v>89277</v>
      </c>
      <c r="K181" s="33" t="s">
        <v>132</v>
      </c>
      <c r="L181" s="33" t="s">
        <v>21</v>
      </c>
      <c r="M181" s="49" t="s">
        <v>114</v>
      </c>
      <c r="N181" s="49" t="s">
        <v>35</v>
      </c>
      <c r="O181" s="49" t="s">
        <v>367</v>
      </c>
      <c r="P181" s="49"/>
      <c r="Q181" s="49">
        <v>54</v>
      </c>
      <c r="R181" s="49">
        <v>0</v>
      </c>
      <c r="S181" s="49" t="s">
        <v>31</v>
      </c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</row>
    <row r="182" spans="1:168" s="2" customFormat="1" ht="40.9" hidden="1" customHeight="1">
      <c r="A182" s="1"/>
      <c r="B182" s="33"/>
      <c r="C182" s="33"/>
      <c r="D182" s="270">
        <v>2</v>
      </c>
      <c r="E182" s="33" t="s">
        <v>17</v>
      </c>
      <c r="F182" s="33" t="s">
        <v>93</v>
      </c>
      <c r="G182" s="167" t="s">
        <v>94</v>
      </c>
      <c r="H182" s="33" t="s">
        <v>112</v>
      </c>
      <c r="I182" s="168">
        <f>Zásobník[[#This Row],[Predpokladané náklady na realizáciu projektu '[eur s DPH']2]]/1.2</f>
        <v>74502.5</v>
      </c>
      <c r="J182" s="169">
        <v>89403</v>
      </c>
      <c r="K182" s="33" t="s">
        <v>132</v>
      </c>
      <c r="L182" s="33" t="s">
        <v>21</v>
      </c>
      <c r="M182" s="49" t="s">
        <v>114</v>
      </c>
      <c r="N182" s="49" t="s">
        <v>35</v>
      </c>
      <c r="O182" s="49" t="s">
        <v>367</v>
      </c>
      <c r="P182" s="167"/>
      <c r="Q182" s="49">
        <v>54</v>
      </c>
      <c r="R182" s="49">
        <v>0</v>
      </c>
      <c r="S182" s="49" t="s">
        <v>31</v>
      </c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</row>
    <row r="183" spans="1:168" s="2" customFormat="1" ht="40.9" hidden="1" customHeight="1">
      <c r="A183" s="1"/>
      <c r="B183" s="33"/>
      <c r="C183" s="33"/>
      <c r="D183" s="270">
        <v>2</v>
      </c>
      <c r="E183" s="33" t="s">
        <v>17</v>
      </c>
      <c r="F183" s="33" t="s">
        <v>93</v>
      </c>
      <c r="G183" s="167" t="s">
        <v>95</v>
      </c>
      <c r="H183" s="33" t="s">
        <v>112</v>
      </c>
      <c r="I183" s="168">
        <f>Zásobník[[#This Row],[Predpokladané náklady na realizáciu projektu '[eur s DPH']2]]/1.2</f>
        <v>20000</v>
      </c>
      <c r="J183" s="169">
        <v>24000</v>
      </c>
      <c r="K183" s="33" t="s">
        <v>132</v>
      </c>
      <c r="L183" s="33" t="s">
        <v>21</v>
      </c>
      <c r="M183" s="49" t="s">
        <v>114</v>
      </c>
      <c r="N183" s="49" t="s">
        <v>35</v>
      </c>
      <c r="O183" s="49" t="s">
        <v>367</v>
      </c>
      <c r="P183" s="167"/>
      <c r="Q183" s="49">
        <v>54</v>
      </c>
      <c r="R183" s="49">
        <v>0</v>
      </c>
      <c r="S183" s="49" t="s">
        <v>31</v>
      </c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</row>
    <row r="184" spans="1:168" s="2" customFormat="1" ht="40.9" hidden="1" customHeight="1">
      <c r="A184" s="1"/>
      <c r="B184" s="33"/>
      <c r="C184" s="33"/>
      <c r="D184" s="270">
        <v>1</v>
      </c>
      <c r="E184" s="33" t="s">
        <v>17</v>
      </c>
      <c r="F184" s="33" t="s">
        <v>126</v>
      </c>
      <c r="G184" s="49" t="s">
        <v>130</v>
      </c>
      <c r="H184" s="33" t="s">
        <v>112</v>
      </c>
      <c r="I184" s="115">
        <f>Zásobník[[#This Row],[Predpokladané náklady na realizáciu projektu '[eur s DPH']2]]/1.2</f>
        <v>33333.333333333336</v>
      </c>
      <c r="J184" s="50">
        <v>40000</v>
      </c>
      <c r="K184" s="33" t="s">
        <v>132</v>
      </c>
      <c r="L184" s="33" t="s">
        <v>21</v>
      </c>
      <c r="M184" s="49" t="s">
        <v>114</v>
      </c>
      <c r="N184" s="49" t="s">
        <v>35</v>
      </c>
      <c r="O184" s="49" t="s">
        <v>293</v>
      </c>
      <c r="P184" s="49"/>
      <c r="Q184" s="49">
        <v>75</v>
      </c>
      <c r="R184" s="49">
        <v>0</v>
      </c>
      <c r="S184" s="49" t="s">
        <v>31</v>
      </c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</row>
    <row r="185" spans="1:168" s="2" customFormat="1" ht="40.9" hidden="1" customHeight="1">
      <c r="A185" s="1"/>
      <c r="B185" s="33"/>
      <c r="C185" s="33"/>
      <c r="D185" s="270">
        <v>2</v>
      </c>
      <c r="E185" s="128" t="s">
        <v>17</v>
      </c>
      <c r="F185" s="128" t="s">
        <v>141</v>
      </c>
      <c r="G185" s="129" t="s">
        <v>426</v>
      </c>
      <c r="H185" s="128" t="s">
        <v>112</v>
      </c>
      <c r="I185" s="115">
        <f>Zásobník[[#This Row],[Predpokladané náklady na realizáciu projektu '[eur s DPH']2]]/1.2</f>
        <v>31666.666666666668</v>
      </c>
      <c r="J185" s="131">
        <v>38000</v>
      </c>
      <c r="K185" s="128" t="s">
        <v>132</v>
      </c>
      <c r="L185" s="128" t="s">
        <v>21</v>
      </c>
      <c r="M185" s="138" t="s">
        <v>114</v>
      </c>
      <c r="N185" s="129" t="s">
        <v>35</v>
      </c>
      <c r="O185" s="129" t="s">
        <v>367</v>
      </c>
      <c r="P185" s="129"/>
      <c r="Q185" s="129">
        <v>54</v>
      </c>
      <c r="R185" s="49">
        <v>0</v>
      </c>
      <c r="S185" s="129" t="s">
        <v>31</v>
      </c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</row>
    <row r="186" spans="1:168" s="2" customFormat="1" ht="40.9" hidden="1" customHeight="1">
      <c r="A186" s="1"/>
      <c r="B186" s="33"/>
      <c r="C186" s="33"/>
      <c r="D186" s="270">
        <v>2</v>
      </c>
      <c r="E186" s="33" t="s">
        <v>17</v>
      </c>
      <c r="F186" s="33" t="s">
        <v>86</v>
      </c>
      <c r="G186" s="49" t="s">
        <v>124</v>
      </c>
      <c r="H186" s="33" t="s">
        <v>112</v>
      </c>
      <c r="I186" s="115">
        <f>Zásobník[[#This Row],[Predpokladané náklady na realizáciu projektu '[eur s DPH']2]]/1.2</f>
        <v>15000</v>
      </c>
      <c r="J186" s="50">
        <v>18000</v>
      </c>
      <c r="K186" s="33" t="s">
        <v>132</v>
      </c>
      <c r="L186" s="33" t="s">
        <v>21</v>
      </c>
      <c r="M186" s="49" t="s">
        <v>114</v>
      </c>
      <c r="N186" s="49" t="s">
        <v>35</v>
      </c>
      <c r="O186" s="49" t="s">
        <v>368</v>
      </c>
      <c r="P186" s="49"/>
      <c r="Q186" s="129">
        <v>54</v>
      </c>
      <c r="R186" s="49">
        <v>0</v>
      </c>
      <c r="S186" s="49" t="s">
        <v>31</v>
      </c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</row>
    <row r="187" spans="1:168" customFormat="1" ht="40.9" hidden="1" customHeight="1">
      <c r="A187" s="1"/>
      <c r="B187" s="33"/>
      <c r="C187" s="33"/>
      <c r="D187" s="270">
        <v>2</v>
      </c>
      <c r="E187" s="33" t="s">
        <v>17</v>
      </c>
      <c r="F187" s="33" t="s">
        <v>282</v>
      </c>
      <c r="G187" s="49" t="s">
        <v>124</v>
      </c>
      <c r="H187" s="33" t="s">
        <v>112</v>
      </c>
      <c r="I187" s="115">
        <f>Zásobník[[#This Row],[Predpokladané náklady na realizáciu projektu '[eur s DPH']2]]/1.2</f>
        <v>20833.333333333336</v>
      </c>
      <c r="J187" s="50">
        <v>25000</v>
      </c>
      <c r="K187" s="33" t="s">
        <v>132</v>
      </c>
      <c r="L187" s="33" t="s">
        <v>21</v>
      </c>
      <c r="M187" s="49" t="s">
        <v>114</v>
      </c>
      <c r="N187" s="49" t="s">
        <v>35</v>
      </c>
      <c r="O187" s="49" t="s">
        <v>368</v>
      </c>
      <c r="P187" s="49"/>
      <c r="Q187" s="129">
        <v>54</v>
      </c>
      <c r="R187" s="49">
        <v>0</v>
      </c>
      <c r="S187" s="49" t="s">
        <v>31</v>
      </c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</row>
    <row r="188" spans="1:168" customFormat="1" ht="40.9" hidden="1" customHeight="1">
      <c r="A188" s="1"/>
      <c r="B188" s="33"/>
      <c r="C188" s="33"/>
      <c r="D188" s="270">
        <v>2</v>
      </c>
      <c r="E188" s="128" t="s">
        <v>17</v>
      </c>
      <c r="F188" s="128" t="s">
        <v>71</v>
      </c>
      <c r="G188" s="129" t="s">
        <v>120</v>
      </c>
      <c r="H188" s="128" t="s">
        <v>112</v>
      </c>
      <c r="I188" s="130">
        <f>Zásobník[[#This Row],[Predpokladané náklady na realizáciu projektu '[eur s DPH']2]]/1.2</f>
        <v>4000</v>
      </c>
      <c r="J188" s="131">
        <v>4800</v>
      </c>
      <c r="K188" s="128" t="s">
        <v>132</v>
      </c>
      <c r="L188" s="128" t="s">
        <v>21</v>
      </c>
      <c r="M188" s="138" t="s">
        <v>114</v>
      </c>
      <c r="N188" s="129" t="s">
        <v>35</v>
      </c>
      <c r="O188" s="129" t="s">
        <v>293</v>
      </c>
      <c r="P188" s="129"/>
      <c r="Q188" s="129">
        <v>54</v>
      </c>
      <c r="R188" s="49">
        <v>0</v>
      </c>
      <c r="S188" s="129" t="s">
        <v>31</v>
      </c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</row>
    <row r="189" spans="1:168" customFormat="1" ht="40.9" hidden="1" customHeight="1">
      <c r="A189" s="1"/>
      <c r="B189" s="33"/>
      <c r="C189" s="33"/>
      <c r="D189" s="270">
        <v>1</v>
      </c>
      <c r="E189" s="128" t="s">
        <v>17</v>
      </c>
      <c r="F189" s="33" t="s">
        <v>296</v>
      </c>
      <c r="G189" s="49" t="s">
        <v>297</v>
      </c>
      <c r="H189" s="33" t="s">
        <v>112</v>
      </c>
      <c r="I189" s="115">
        <f>Zásobník[[#This Row],[Predpokladané náklady na realizáciu projektu '[eur s DPH']2]]/1.2</f>
        <v>2333.3333333333335</v>
      </c>
      <c r="J189" s="50">
        <v>2800</v>
      </c>
      <c r="K189" s="33" t="s">
        <v>132</v>
      </c>
      <c r="L189" s="33" t="s">
        <v>21</v>
      </c>
      <c r="M189" s="49" t="s">
        <v>114</v>
      </c>
      <c r="N189" s="49" t="s">
        <v>35</v>
      </c>
      <c r="O189" s="49" t="s">
        <v>293</v>
      </c>
      <c r="P189" s="49"/>
      <c r="Q189" s="49">
        <v>75</v>
      </c>
      <c r="R189" s="49">
        <v>0</v>
      </c>
      <c r="S189" s="49" t="s">
        <v>31</v>
      </c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</row>
    <row r="190" spans="1:168" customFormat="1" ht="40.9" hidden="1" customHeight="1">
      <c r="A190" s="1"/>
      <c r="B190" s="32"/>
      <c r="C190" s="32"/>
      <c r="D190" s="143">
        <v>2</v>
      </c>
      <c r="E190" s="32" t="s">
        <v>17</v>
      </c>
      <c r="F190" s="32" t="s">
        <v>266</v>
      </c>
      <c r="G190" s="48" t="s">
        <v>267</v>
      </c>
      <c r="H190" s="32" t="s">
        <v>112</v>
      </c>
      <c r="I190" s="99">
        <f>Zásobník[[#This Row],[Predpokladané náklady na realizáciu projektu '[eur s DPH']2]]/1.2</f>
        <v>137500</v>
      </c>
      <c r="J190" s="47">
        <v>165000</v>
      </c>
      <c r="K190" s="32" t="s">
        <v>132</v>
      </c>
      <c r="L190" s="32" t="s">
        <v>21</v>
      </c>
      <c r="M190" s="48" t="s">
        <v>41</v>
      </c>
      <c r="N190" s="48" t="s">
        <v>33</v>
      </c>
      <c r="O190" s="174" t="s">
        <v>368</v>
      </c>
      <c r="P190" s="48"/>
      <c r="Q190" s="48">
        <v>54</v>
      </c>
      <c r="R190" s="48">
        <v>0</v>
      </c>
      <c r="S190" s="48" t="s">
        <v>31</v>
      </c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</row>
    <row r="191" spans="1:168" customFormat="1" ht="40.9" hidden="1" customHeight="1">
      <c r="A191" s="1"/>
      <c r="B191" s="32"/>
      <c r="C191" s="32"/>
      <c r="D191" s="143">
        <v>2</v>
      </c>
      <c r="E191" s="32" t="s">
        <v>17</v>
      </c>
      <c r="F191" s="32" t="s">
        <v>263</v>
      </c>
      <c r="G191" s="48" t="s">
        <v>292</v>
      </c>
      <c r="H191" s="32" t="s">
        <v>112</v>
      </c>
      <c r="I191" s="99">
        <f>Zásobník[[#This Row],[Predpokladané náklady na realizáciu projektu '[eur s DPH']2]]/1.2</f>
        <v>30000</v>
      </c>
      <c r="J191" s="47">
        <v>36000</v>
      </c>
      <c r="K191" s="32" t="s">
        <v>132</v>
      </c>
      <c r="L191" s="32" t="s">
        <v>21</v>
      </c>
      <c r="M191" s="48" t="s">
        <v>34</v>
      </c>
      <c r="N191" s="48" t="s">
        <v>35</v>
      </c>
      <c r="O191" s="174" t="s">
        <v>293</v>
      </c>
      <c r="P191" s="48"/>
      <c r="Q191" s="48">
        <v>54</v>
      </c>
      <c r="R191" s="48">
        <v>0</v>
      </c>
      <c r="S191" s="48" t="s">
        <v>31</v>
      </c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</row>
    <row r="192" spans="1:168" customFormat="1" ht="40.9" hidden="1" customHeight="1">
      <c r="A192" s="1"/>
      <c r="B192" s="32"/>
      <c r="C192" s="32"/>
      <c r="D192" s="143">
        <v>3</v>
      </c>
      <c r="E192" s="173" t="s">
        <v>17</v>
      </c>
      <c r="F192" s="173" t="s">
        <v>364</v>
      </c>
      <c r="G192" s="174" t="s">
        <v>443</v>
      </c>
      <c r="H192" s="173" t="s">
        <v>112</v>
      </c>
      <c r="I192" s="175">
        <f>Zásobník[[#This Row],[Predpokladané náklady na realizáciu projektu '[eur s DPH']2]]/1.2</f>
        <v>8333.3333333333339</v>
      </c>
      <c r="J192" s="176">
        <v>10000</v>
      </c>
      <c r="K192" s="32" t="s">
        <v>132</v>
      </c>
      <c r="L192" s="32" t="s">
        <v>21</v>
      </c>
      <c r="M192" s="48" t="s">
        <v>114</v>
      </c>
      <c r="N192" s="48" t="s">
        <v>35</v>
      </c>
      <c r="O192" s="174" t="s">
        <v>293</v>
      </c>
      <c r="P192" s="174"/>
      <c r="Q192" s="174">
        <v>53</v>
      </c>
      <c r="R192" s="48">
        <v>0</v>
      </c>
      <c r="S192" s="48" t="s">
        <v>31</v>
      </c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</row>
    <row r="193" spans="1:168" customFormat="1" ht="40.9" hidden="1" customHeight="1">
      <c r="A193" s="1"/>
      <c r="B193" s="32"/>
      <c r="C193" s="32"/>
      <c r="D193" s="143">
        <v>3</v>
      </c>
      <c r="E193" s="173" t="s">
        <v>17</v>
      </c>
      <c r="F193" s="173" t="s">
        <v>364</v>
      </c>
      <c r="G193" s="174" t="s">
        <v>444</v>
      </c>
      <c r="H193" s="173" t="s">
        <v>112</v>
      </c>
      <c r="I193" s="175">
        <f>Zásobník[[#This Row],[Predpokladané náklady na realizáciu projektu '[eur s DPH']2]]/1.2</f>
        <v>29166.666666666668</v>
      </c>
      <c r="J193" s="176">
        <v>35000</v>
      </c>
      <c r="K193" s="32" t="s">
        <v>132</v>
      </c>
      <c r="L193" s="32" t="s">
        <v>21</v>
      </c>
      <c r="M193" s="48" t="s">
        <v>114</v>
      </c>
      <c r="N193" s="48" t="s">
        <v>35</v>
      </c>
      <c r="O193" s="174" t="s">
        <v>293</v>
      </c>
      <c r="P193" s="174"/>
      <c r="Q193" s="174">
        <v>53</v>
      </c>
      <c r="R193" s="48">
        <v>0</v>
      </c>
      <c r="S193" s="48" t="s">
        <v>31</v>
      </c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</row>
    <row r="194" spans="1:168" customFormat="1" ht="40.9" hidden="1" customHeight="1">
      <c r="A194" s="1"/>
      <c r="B194" s="32"/>
      <c r="C194" s="32"/>
      <c r="D194" s="143">
        <v>3</v>
      </c>
      <c r="E194" s="173" t="s">
        <v>17</v>
      </c>
      <c r="F194" s="173" t="s">
        <v>364</v>
      </c>
      <c r="G194" s="174" t="s">
        <v>445</v>
      </c>
      <c r="H194" s="173" t="s">
        <v>112</v>
      </c>
      <c r="I194" s="175">
        <f>Zásobník[[#This Row],[Predpokladané náklady na realizáciu projektu '[eur s DPH']2]]/1.2</f>
        <v>2916.666666666667</v>
      </c>
      <c r="J194" s="176">
        <v>3500</v>
      </c>
      <c r="K194" s="32" t="s">
        <v>132</v>
      </c>
      <c r="L194" s="32" t="s">
        <v>21</v>
      </c>
      <c r="M194" s="48" t="s">
        <v>114</v>
      </c>
      <c r="N194" s="48" t="s">
        <v>35</v>
      </c>
      <c r="O194" s="174" t="s">
        <v>293</v>
      </c>
      <c r="P194" s="174"/>
      <c r="Q194" s="174">
        <v>53</v>
      </c>
      <c r="R194" s="48">
        <v>0</v>
      </c>
      <c r="S194" s="48" t="s">
        <v>31</v>
      </c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</row>
    <row r="195" spans="1:168" customFormat="1" ht="40.9" hidden="1" customHeight="1">
      <c r="A195" s="1"/>
      <c r="B195" s="32"/>
      <c r="C195" s="32"/>
      <c r="D195" s="143">
        <v>3</v>
      </c>
      <c r="E195" s="173" t="s">
        <v>17</v>
      </c>
      <c r="F195" s="173" t="s">
        <v>364</v>
      </c>
      <c r="G195" s="174" t="s">
        <v>446</v>
      </c>
      <c r="H195" s="173" t="s">
        <v>112</v>
      </c>
      <c r="I195" s="175">
        <f>Zásobník[[#This Row],[Predpokladané náklady na realizáciu projektu '[eur s DPH']2]]/1.2</f>
        <v>2500</v>
      </c>
      <c r="J195" s="176">
        <v>3000</v>
      </c>
      <c r="K195" s="32" t="s">
        <v>132</v>
      </c>
      <c r="L195" s="32" t="s">
        <v>21</v>
      </c>
      <c r="M195" s="48" t="s">
        <v>114</v>
      </c>
      <c r="N195" s="48" t="s">
        <v>35</v>
      </c>
      <c r="O195" s="174" t="s">
        <v>293</v>
      </c>
      <c r="P195" s="174"/>
      <c r="Q195" s="174">
        <v>53</v>
      </c>
      <c r="R195" s="48">
        <v>0</v>
      </c>
      <c r="S195" s="48" t="s">
        <v>31</v>
      </c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</row>
    <row r="196" spans="1:168" customFormat="1" ht="40.9" hidden="1" customHeight="1">
      <c r="A196" s="1"/>
      <c r="B196" s="32"/>
      <c r="C196" s="32"/>
      <c r="D196" s="143">
        <v>2</v>
      </c>
      <c r="E196" s="32" t="s">
        <v>17</v>
      </c>
      <c r="F196" s="173" t="s">
        <v>433</v>
      </c>
      <c r="G196" s="174" t="s">
        <v>120</v>
      </c>
      <c r="H196" s="32" t="s">
        <v>112</v>
      </c>
      <c r="I196" s="175">
        <f>Zásobník[[#This Row],[Predpokladané náklady na realizáciu projektu '[eur s DPH']2]]/1.2</f>
        <v>4166.666666666667</v>
      </c>
      <c r="J196" s="176">
        <v>5000</v>
      </c>
      <c r="K196" s="32" t="s">
        <v>132</v>
      </c>
      <c r="L196" s="32" t="s">
        <v>21</v>
      </c>
      <c r="M196" s="48" t="s">
        <v>114</v>
      </c>
      <c r="N196" s="48" t="s">
        <v>35</v>
      </c>
      <c r="O196" s="174" t="s">
        <v>293</v>
      </c>
      <c r="P196" s="174"/>
      <c r="Q196" s="174">
        <v>54</v>
      </c>
      <c r="R196" s="48">
        <v>0</v>
      </c>
      <c r="S196" s="48" t="s">
        <v>31</v>
      </c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</row>
    <row r="197" spans="1:168" s="2" customFormat="1" ht="40.9" hidden="1" customHeight="1">
      <c r="A197" s="1"/>
      <c r="B197" s="32"/>
      <c r="C197" s="32"/>
      <c r="D197" s="143">
        <v>4</v>
      </c>
      <c r="E197" s="173" t="s">
        <v>17</v>
      </c>
      <c r="F197" s="173" t="s">
        <v>398</v>
      </c>
      <c r="G197" s="174" t="s">
        <v>420</v>
      </c>
      <c r="H197" s="32" t="s">
        <v>112</v>
      </c>
      <c r="I197" s="175">
        <f>Zásobník[[#This Row],[Predpokladané náklady na realizáciu projektu '[eur s DPH']2]]/1.2</f>
        <v>2916.666666666667</v>
      </c>
      <c r="J197" s="176">
        <v>3500</v>
      </c>
      <c r="K197" s="106" t="s">
        <v>132</v>
      </c>
      <c r="L197" s="106" t="s">
        <v>21</v>
      </c>
      <c r="M197" s="48" t="s">
        <v>114</v>
      </c>
      <c r="N197" s="107" t="s">
        <v>74</v>
      </c>
      <c r="O197" s="174" t="s">
        <v>368</v>
      </c>
      <c r="P197" s="174"/>
      <c r="Q197" s="174">
        <v>39</v>
      </c>
      <c r="R197" s="48">
        <v>0</v>
      </c>
      <c r="S197" s="48" t="s">
        <v>31</v>
      </c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</row>
    <row r="198" spans="1:168" customFormat="1" ht="40.9" hidden="1" customHeight="1">
      <c r="A198" s="1"/>
      <c r="B198" s="32"/>
      <c r="C198" s="32"/>
      <c r="D198" s="143">
        <v>4</v>
      </c>
      <c r="E198" s="173" t="s">
        <v>17</v>
      </c>
      <c r="F198" s="173" t="s">
        <v>398</v>
      </c>
      <c r="G198" s="173" t="s">
        <v>399</v>
      </c>
      <c r="H198" s="173" t="s">
        <v>112</v>
      </c>
      <c r="I198" s="175">
        <f>Zásobník[[#This Row],[Predpokladané náklady na realizáciu projektu '[eur s DPH']2]]/1.2</f>
        <v>30833.333333333336</v>
      </c>
      <c r="J198" s="176">
        <v>37000</v>
      </c>
      <c r="K198" s="106" t="s">
        <v>132</v>
      </c>
      <c r="L198" s="106" t="s">
        <v>21</v>
      </c>
      <c r="M198" s="48" t="s">
        <v>114</v>
      </c>
      <c r="N198" s="107" t="s">
        <v>74</v>
      </c>
      <c r="O198" s="174" t="s">
        <v>293</v>
      </c>
      <c r="P198" s="129"/>
      <c r="Q198" s="174">
        <v>39</v>
      </c>
      <c r="R198" s="48">
        <v>0</v>
      </c>
      <c r="S198" s="48" t="s">
        <v>31</v>
      </c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</row>
    <row r="199" spans="1:168" customFormat="1" ht="40.9" customHeight="1">
      <c r="A199" s="1"/>
      <c r="B199" s="278"/>
      <c r="C199" s="278"/>
      <c r="D199" s="276">
        <v>1</v>
      </c>
      <c r="E199" s="34" t="s">
        <v>201</v>
      </c>
      <c r="F199" s="34" t="s">
        <v>201</v>
      </c>
      <c r="G199" s="52" t="s">
        <v>210</v>
      </c>
      <c r="H199" s="34" t="s">
        <v>19</v>
      </c>
      <c r="I199" s="116">
        <f>Zásobník[[#This Row],[Predpokladané náklady na realizáciu projektu '[eur s DPH']2]]/1.2</f>
        <v>6470264.833333333</v>
      </c>
      <c r="J199" s="51">
        <v>7764317.7999999998</v>
      </c>
      <c r="K199" s="34" t="s">
        <v>132</v>
      </c>
      <c r="L199" s="34" t="s">
        <v>21</v>
      </c>
      <c r="M199" s="66" t="s">
        <v>205</v>
      </c>
      <c r="N199" s="52" t="s">
        <v>74</v>
      </c>
      <c r="O199" s="52" t="s">
        <v>206</v>
      </c>
      <c r="P199" s="52" t="s">
        <v>201</v>
      </c>
      <c r="Q199" s="52">
        <v>242</v>
      </c>
      <c r="R199" s="52">
        <v>0</v>
      </c>
      <c r="S199" s="52" t="s">
        <v>201</v>
      </c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</row>
    <row r="200" spans="1:168" customFormat="1" ht="40.9" customHeight="1">
      <c r="A200" s="1"/>
      <c r="B200" s="278"/>
      <c r="C200" s="278"/>
      <c r="D200" s="276">
        <v>2</v>
      </c>
      <c r="E200" s="34" t="s">
        <v>201</v>
      </c>
      <c r="F200" s="34" t="s">
        <v>201</v>
      </c>
      <c r="G200" s="52" t="s">
        <v>541</v>
      </c>
      <c r="H200" s="34" t="s">
        <v>19</v>
      </c>
      <c r="I200" s="116">
        <f>Zásobník[[#This Row],[Predpokladané náklady na realizáciu projektu '[eur s DPH']2]]/1.2</f>
        <v>2000000</v>
      </c>
      <c r="J200" s="51">
        <v>2400000</v>
      </c>
      <c r="K200" s="34" t="s">
        <v>20</v>
      </c>
      <c r="L200" s="34" t="s">
        <v>21</v>
      </c>
      <c r="M200" s="66" t="s">
        <v>205</v>
      </c>
      <c r="N200" s="52" t="s">
        <v>74</v>
      </c>
      <c r="O200" s="52" t="s">
        <v>206</v>
      </c>
      <c r="P200" s="52" t="s">
        <v>201</v>
      </c>
      <c r="Q200" s="52">
        <v>212</v>
      </c>
      <c r="R200" s="52">
        <v>0</v>
      </c>
      <c r="S200" s="52" t="s">
        <v>390</v>
      </c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</row>
    <row r="201" spans="1:168" customFormat="1" ht="40.9" customHeight="1">
      <c r="A201" s="1"/>
      <c r="B201" s="278"/>
      <c r="C201" s="278"/>
      <c r="D201" s="276">
        <v>2</v>
      </c>
      <c r="E201" s="34" t="s">
        <v>201</v>
      </c>
      <c r="F201" s="34" t="s">
        <v>201</v>
      </c>
      <c r="G201" s="52" t="s">
        <v>543</v>
      </c>
      <c r="H201" s="34" t="s">
        <v>19</v>
      </c>
      <c r="I201" s="116">
        <f>Zásobník[[#This Row],[Predpokladané náklady na realizáciu projektu '[eur s DPH']2]]/1.2</f>
        <v>4000000</v>
      </c>
      <c r="J201" s="51">
        <v>4800000</v>
      </c>
      <c r="K201" s="34" t="s">
        <v>20</v>
      </c>
      <c r="L201" s="34" t="s">
        <v>21</v>
      </c>
      <c r="M201" s="66" t="s">
        <v>205</v>
      </c>
      <c r="N201" s="52" t="s">
        <v>74</v>
      </c>
      <c r="O201" s="52" t="s">
        <v>206</v>
      </c>
      <c r="P201" s="52" t="s">
        <v>201</v>
      </c>
      <c r="Q201" s="52">
        <v>212</v>
      </c>
      <c r="R201" s="52">
        <v>0</v>
      </c>
      <c r="S201" s="52" t="s">
        <v>390</v>
      </c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</row>
    <row r="202" spans="1:168" customFormat="1" ht="40.9" hidden="1" customHeight="1">
      <c r="A202" s="1"/>
      <c r="B202" s="278"/>
      <c r="C202" s="278"/>
      <c r="D202" s="276">
        <v>2</v>
      </c>
      <c r="E202" s="34" t="s">
        <v>201</v>
      </c>
      <c r="F202" s="34" t="s">
        <v>201</v>
      </c>
      <c r="G202" s="52" t="s">
        <v>544</v>
      </c>
      <c r="H202" s="34" t="s">
        <v>19</v>
      </c>
      <c r="I202" s="116">
        <f>Zásobník[[#This Row],[Predpokladané náklady na realizáciu projektu '[eur s DPH']2]]/1.2</f>
        <v>541666.66666666674</v>
      </c>
      <c r="J202" s="51">
        <v>650000</v>
      </c>
      <c r="K202" s="34" t="s">
        <v>132</v>
      </c>
      <c r="L202" s="34" t="s">
        <v>21</v>
      </c>
      <c r="M202" s="66" t="s">
        <v>205</v>
      </c>
      <c r="N202" s="52" t="s">
        <v>74</v>
      </c>
      <c r="O202" s="52" t="s">
        <v>206</v>
      </c>
      <c r="P202" s="52" t="s">
        <v>201</v>
      </c>
      <c r="Q202" s="52">
        <v>212</v>
      </c>
      <c r="R202" s="52">
        <v>0</v>
      </c>
      <c r="S202" s="52" t="s">
        <v>201</v>
      </c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</row>
    <row r="203" spans="1:168" customFormat="1" ht="40.9" customHeight="1">
      <c r="A203" s="1"/>
      <c r="B203" s="278"/>
      <c r="C203" s="278"/>
      <c r="D203" s="276">
        <v>2</v>
      </c>
      <c r="E203" s="34" t="s">
        <v>201</v>
      </c>
      <c r="F203" s="34" t="s">
        <v>201</v>
      </c>
      <c r="G203" s="52" t="s">
        <v>547</v>
      </c>
      <c r="H203" s="34" t="s">
        <v>19</v>
      </c>
      <c r="I203" s="116">
        <f>Zásobník[[#This Row],[Predpokladané náklady na realizáciu projektu '[eur s DPH']2]]/1.2</f>
        <v>2307585.9000000004</v>
      </c>
      <c r="J203" s="51">
        <v>2769103.08</v>
      </c>
      <c r="K203" s="34" t="s">
        <v>132</v>
      </c>
      <c r="L203" s="34" t="s">
        <v>21</v>
      </c>
      <c r="M203" s="66" t="s">
        <v>202</v>
      </c>
      <c r="N203" s="52" t="s">
        <v>74</v>
      </c>
      <c r="O203" s="52" t="s">
        <v>203</v>
      </c>
      <c r="P203" s="52" t="s">
        <v>201</v>
      </c>
      <c r="Q203" s="52">
        <v>212</v>
      </c>
      <c r="R203" s="52">
        <v>0</v>
      </c>
      <c r="S203" s="52" t="s">
        <v>201</v>
      </c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</row>
    <row r="204" spans="1:168" customFormat="1" ht="40.9" customHeight="1">
      <c r="A204" s="1"/>
      <c r="B204" s="278"/>
      <c r="C204" s="278"/>
      <c r="D204" s="276">
        <v>2</v>
      </c>
      <c r="E204" s="34" t="s">
        <v>201</v>
      </c>
      <c r="F204" s="34" t="s">
        <v>201</v>
      </c>
      <c r="G204" s="52" t="s">
        <v>218</v>
      </c>
      <c r="H204" s="34" t="s">
        <v>19</v>
      </c>
      <c r="I204" s="116">
        <f>Zásobník[[#This Row],[Predpokladané náklady na realizáciu projektu '[eur s DPH']2]]/1.2</f>
        <v>2840000</v>
      </c>
      <c r="J204" s="51">
        <v>3408000</v>
      </c>
      <c r="K204" s="34" t="s">
        <v>132</v>
      </c>
      <c r="L204" s="34" t="s">
        <v>21</v>
      </c>
      <c r="M204" s="66" t="s">
        <v>209</v>
      </c>
      <c r="N204" s="52" t="s">
        <v>74</v>
      </c>
      <c r="O204" s="52" t="s">
        <v>203</v>
      </c>
      <c r="P204" s="52" t="s">
        <v>201</v>
      </c>
      <c r="Q204" s="52">
        <v>212</v>
      </c>
      <c r="R204" s="52">
        <v>0</v>
      </c>
      <c r="S204" s="52" t="s">
        <v>201</v>
      </c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</row>
    <row r="205" spans="1:168" customFormat="1" ht="40.9" customHeight="1">
      <c r="A205" s="1"/>
      <c r="B205" s="278"/>
      <c r="C205" s="278"/>
      <c r="D205" s="276">
        <v>3</v>
      </c>
      <c r="E205" s="34" t="s">
        <v>201</v>
      </c>
      <c r="F205" s="34" t="s">
        <v>201</v>
      </c>
      <c r="G205" s="52" t="s">
        <v>545</v>
      </c>
      <c r="H205" s="34" t="s">
        <v>19</v>
      </c>
      <c r="I205" s="116">
        <f>Zásobník[[#This Row],[Predpokladané náklady na realizáciu projektu '[eur s DPH']2]]/1.2</f>
        <v>4162416.666666667</v>
      </c>
      <c r="J205" s="51">
        <v>4994900</v>
      </c>
      <c r="K205" s="34" t="s">
        <v>20</v>
      </c>
      <c r="L205" s="34" t="s">
        <v>21</v>
      </c>
      <c r="M205" s="66" t="s">
        <v>205</v>
      </c>
      <c r="N205" s="52" t="s">
        <v>74</v>
      </c>
      <c r="O205" s="52" t="s">
        <v>546</v>
      </c>
      <c r="P205" s="52" t="s">
        <v>201</v>
      </c>
      <c r="Q205" s="52">
        <v>208</v>
      </c>
      <c r="R205" s="52">
        <v>0</v>
      </c>
      <c r="S205" s="52" t="s">
        <v>390</v>
      </c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</row>
    <row r="206" spans="1:168" customFormat="1" ht="40.9" customHeight="1">
      <c r="A206" s="1"/>
      <c r="B206" s="278"/>
      <c r="C206" s="278"/>
      <c r="D206" s="276">
        <v>4</v>
      </c>
      <c r="E206" s="34" t="s">
        <v>201</v>
      </c>
      <c r="F206" s="34" t="s">
        <v>201</v>
      </c>
      <c r="G206" s="52" t="s">
        <v>213</v>
      </c>
      <c r="H206" s="34" t="s">
        <v>19</v>
      </c>
      <c r="I206" s="116">
        <f>Zásobník[[#This Row],[Predpokladané náklady na realizáciu projektu '[eur s DPH']2]]/1.2</f>
        <v>6245833.333333334</v>
      </c>
      <c r="J206" s="51">
        <v>7495000</v>
      </c>
      <c r="K206" s="34" t="s">
        <v>132</v>
      </c>
      <c r="L206" s="34" t="s">
        <v>21</v>
      </c>
      <c r="M206" s="66" t="s">
        <v>205</v>
      </c>
      <c r="N206" s="52" t="s">
        <v>74</v>
      </c>
      <c r="O206" s="52" t="s">
        <v>206</v>
      </c>
      <c r="P206" s="52" t="s">
        <v>201</v>
      </c>
      <c r="Q206" s="52">
        <v>202</v>
      </c>
      <c r="R206" s="52">
        <v>0</v>
      </c>
      <c r="S206" s="52" t="s">
        <v>201</v>
      </c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</row>
    <row r="207" spans="1:168" customFormat="1" ht="40.9" customHeight="1">
      <c r="A207" s="1"/>
      <c r="B207" s="278"/>
      <c r="C207" s="278"/>
      <c r="D207" s="276">
        <v>4</v>
      </c>
      <c r="E207" s="34" t="s">
        <v>201</v>
      </c>
      <c r="F207" s="34" t="s">
        <v>201</v>
      </c>
      <c r="G207" s="52" t="s">
        <v>212</v>
      </c>
      <c r="H207" s="34" t="s">
        <v>19</v>
      </c>
      <c r="I207" s="116">
        <f>Zásobník[[#This Row],[Predpokladané náklady na realizáciu projektu '[eur s DPH']2]]/1.2</f>
        <v>6666666.666666667</v>
      </c>
      <c r="J207" s="51">
        <v>8000000</v>
      </c>
      <c r="K207" s="34" t="s">
        <v>132</v>
      </c>
      <c r="L207" s="34" t="s">
        <v>21</v>
      </c>
      <c r="M207" s="66" t="s">
        <v>205</v>
      </c>
      <c r="N207" s="52" t="s">
        <v>74</v>
      </c>
      <c r="O207" s="52" t="s">
        <v>206</v>
      </c>
      <c r="P207" s="52" t="s">
        <v>201</v>
      </c>
      <c r="Q207" s="52">
        <v>202</v>
      </c>
      <c r="R207" s="52">
        <v>0</v>
      </c>
      <c r="S207" s="52" t="s">
        <v>201</v>
      </c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</row>
    <row r="208" spans="1:168" customFormat="1" ht="40.9" customHeight="1">
      <c r="A208" s="1"/>
      <c r="B208" s="278"/>
      <c r="C208" s="278"/>
      <c r="D208" s="276">
        <v>5</v>
      </c>
      <c r="E208" s="34" t="s">
        <v>201</v>
      </c>
      <c r="F208" s="34" t="s">
        <v>201</v>
      </c>
      <c r="G208" s="52" t="s">
        <v>548</v>
      </c>
      <c r="H208" s="34" t="s">
        <v>19</v>
      </c>
      <c r="I208" s="116">
        <f>Zásobník[[#This Row],[Predpokladané náklady na realizáciu projektu '[eur s DPH']2]]/1.2</f>
        <v>958333.33333333337</v>
      </c>
      <c r="J208" s="51">
        <v>1150000</v>
      </c>
      <c r="K208" s="34" t="s">
        <v>132</v>
      </c>
      <c r="L208" s="34" t="s">
        <v>21</v>
      </c>
      <c r="M208" s="66" t="s">
        <v>202</v>
      </c>
      <c r="N208" s="52" t="s">
        <v>74</v>
      </c>
      <c r="O208" s="52" t="s">
        <v>206</v>
      </c>
      <c r="P208" s="52" t="s">
        <v>201</v>
      </c>
      <c r="Q208" s="52">
        <v>197</v>
      </c>
      <c r="R208" s="52">
        <v>0</v>
      </c>
      <c r="S208" s="52" t="s">
        <v>201</v>
      </c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</row>
    <row r="209" spans="1:168" customFormat="1" ht="40.9" customHeight="1">
      <c r="A209" s="1"/>
      <c r="B209" s="278"/>
      <c r="C209" s="278"/>
      <c r="D209" s="276">
        <v>5</v>
      </c>
      <c r="E209" s="34" t="s">
        <v>201</v>
      </c>
      <c r="F209" s="34" t="s">
        <v>201</v>
      </c>
      <c r="G209" s="52" t="s">
        <v>549</v>
      </c>
      <c r="H209" s="34" t="s">
        <v>19</v>
      </c>
      <c r="I209" s="116">
        <f>Zásobník[[#This Row],[Predpokladané náklady na realizáciu projektu '[eur s DPH']2]]/1.2</f>
        <v>875000</v>
      </c>
      <c r="J209" s="51">
        <v>1050000</v>
      </c>
      <c r="K209" s="34" t="s">
        <v>132</v>
      </c>
      <c r="L209" s="34" t="s">
        <v>21</v>
      </c>
      <c r="M209" s="66" t="s">
        <v>202</v>
      </c>
      <c r="N209" s="52" t="s">
        <v>74</v>
      </c>
      <c r="O209" s="52" t="s">
        <v>206</v>
      </c>
      <c r="P209" s="52" t="s">
        <v>201</v>
      </c>
      <c r="Q209" s="52">
        <v>197</v>
      </c>
      <c r="R209" s="52">
        <v>0</v>
      </c>
      <c r="S209" s="52" t="s">
        <v>201</v>
      </c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</row>
    <row r="210" spans="1:168" customFormat="1" ht="40.9" customHeight="1">
      <c r="A210" s="1"/>
      <c r="B210" s="278"/>
      <c r="C210" s="278"/>
      <c r="D210" s="276">
        <v>5</v>
      </c>
      <c r="E210" s="34" t="s">
        <v>201</v>
      </c>
      <c r="F210" s="34" t="s">
        <v>201</v>
      </c>
      <c r="G210" s="52" t="s">
        <v>550</v>
      </c>
      <c r="H210" s="34" t="s">
        <v>19</v>
      </c>
      <c r="I210" s="116">
        <f>Zásobník[[#This Row],[Predpokladané náklady na realizáciu projektu '[eur s DPH']2]]/1.2</f>
        <v>1291666.6666666667</v>
      </c>
      <c r="J210" s="51">
        <v>1550000</v>
      </c>
      <c r="K210" s="34" t="s">
        <v>132</v>
      </c>
      <c r="L210" s="34" t="s">
        <v>21</v>
      </c>
      <c r="M210" s="66" t="s">
        <v>202</v>
      </c>
      <c r="N210" s="52" t="s">
        <v>74</v>
      </c>
      <c r="O210" s="52" t="s">
        <v>206</v>
      </c>
      <c r="P210" s="52" t="s">
        <v>201</v>
      </c>
      <c r="Q210" s="52">
        <v>197</v>
      </c>
      <c r="R210" s="52">
        <v>0</v>
      </c>
      <c r="S210" s="52" t="s">
        <v>201</v>
      </c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</row>
    <row r="211" spans="1:168" customFormat="1" ht="40.9" customHeight="1">
      <c r="A211" s="1"/>
      <c r="B211" s="278"/>
      <c r="C211" s="278"/>
      <c r="D211" s="276">
        <v>5</v>
      </c>
      <c r="E211" s="34" t="s">
        <v>201</v>
      </c>
      <c r="F211" s="34" t="s">
        <v>201</v>
      </c>
      <c r="G211" s="52" t="s">
        <v>551</v>
      </c>
      <c r="H211" s="34" t="s">
        <v>19</v>
      </c>
      <c r="I211" s="116">
        <f>Zásobník[[#This Row],[Predpokladané náklady na realizáciu projektu '[eur s DPH']2]]/1.2</f>
        <v>875000</v>
      </c>
      <c r="J211" s="51">
        <v>1050000</v>
      </c>
      <c r="K211" s="34" t="s">
        <v>132</v>
      </c>
      <c r="L211" s="34" t="s">
        <v>21</v>
      </c>
      <c r="M211" s="66" t="s">
        <v>202</v>
      </c>
      <c r="N211" s="52" t="s">
        <v>74</v>
      </c>
      <c r="O211" s="52" t="s">
        <v>206</v>
      </c>
      <c r="P211" s="52" t="s">
        <v>201</v>
      </c>
      <c r="Q211" s="52">
        <v>197</v>
      </c>
      <c r="R211" s="52">
        <v>0</v>
      </c>
      <c r="S211" s="52" t="s">
        <v>201</v>
      </c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</row>
    <row r="212" spans="1:168" customFormat="1" ht="40.9" customHeight="1">
      <c r="A212" s="1"/>
      <c r="B212" s="278"/>
      <c r="C212" s="278"/>
      <c r="D212" s="276">
        <v>5</v>
      </c>
      <c r="E212" s="34" t="s">
        <v>201</v>
      </c>
      <c r="F212" s="34" t="s">
        <v>201</v>
      </c>
      <c r="G212" s="52" t="s">
        <v>552</v>
      </c>
      <c r="H212" s="34" t="s">
        <v>19</v>
      </c>
      <c r="I212" s="116">
        <f>Zásobník[[#This Row],[Predpokladané náklady na realizáciu projektu '[eur s DPH']2]]/1.2</f>
        <v>875000</v>
      </c>
      <c r="J212" s="51">
        <v>1050000</v>
      </c>
      <c r="K212" s="34" t="s">
        <v>132</v>
      </c>
      <c r="L212" s="34" t="s">
        <v>21</v>
      </c>
      <c r="M212" s="66" t="s">
        <v>202</v>
      </c>
      <c r="N212" s="52" t="s">
        <v>74</v>
      </c>
      <c r="O212" s="52" t="s">
        <v>206</v>
      </c>
      <c r="P212" s="52" t="s">
        <v>201</v>
      </c>
      <c r="Q212" s="52">
        <v>197</v>
      </c>
      <c r="R212" s="52">
        <v>0</v>
      </c>
      <c r="S212" s="52" t="s">
        <v>201</v>
      </c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</row>
    <row r="213" spans="1:168" customFormat="1" ht="40.9" customHeight="1">
      <c r="A213" s="1"/>
      <c r="B213" s="278"/>
      <c r="C213" s="278"/>
      <c r="D213" s="276">
        <v>5</v>
      </c>
      <c r="E213" s="34" t="s">
        <v>201</v>
      </c>
      <c r="F213" s="34" t="s">
        <v>201</v>
      </c>
      <c r="G213" s="52" t="s">
        <v>553</v>
      </c>
      <c r="H213" s="34" t="s">
        <v>19</v>
      </c>
      <c r="I213" s="116">
        <f>Zásobník[[#This Row],[Predpokladané náklady na realizáciu projektu '[eur s DPH']2]]/1.2</f>
        <v>875000</v>
      </c>
      <c r="J213" s="51">
        <v>1050000</v>
      </c>
      <c r="K213" s="34" t="s">
        <v>132</v>
      </c>
      <c r="L213" s="34" t="s">
        <v>21</v>
      </c>
      <c r="M213" s="66" t="s">
        <v>202</v>
      </c>
      <c r="N213" s="52" t="s">
        <v>74</v>
      </c>
      <c r="O213" s="52" t="s">
        <v>206</v>
      </c>
      <c r="P213" s="52" t="s">
        <v>201</v>
      </c>
      <c r="Q213" s="52">
        <v>197</v>
      </c>
      <c r="R213" s="52">
        <v>0</v>
      </c>
      <c r="S213" s="52" t="s">
        <v>201</v>
      </c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</row>
    <row r="214" spans="1:168" customFormat="1" ht="40.9" customHeight="1">
      <c r="A214" s="1"/>
      <c r="B214" s="278"/>
      <c r="C214" s="278"/>
      <c r="D214" s="276">
        <v>5</v>
      </c>
      <c r="E214" s="34" t="s">
        <v>201</v>
      </c>
      <c r="F214" s="34" t="s">
        <v>201</v>
      </c>
      <c r="G214" s="52" t="s">
        <v>554</v>
      </c>
      <c r="H214" s="34" t="s">
        <v>19</v>
      </c>
      <c r="I214" s="116">
        <f>Zásobník[[#This Row],[Predpokladané náklady na realizáciu projektu '[eur s DPH']2]]/1.2</f>
        <v>875000</v>
      </c>
      <c r="J214" s="51">
        <v>1050000</v>
      </c>
      <c r="K214" s="34" t="s">
        <v>132</v>
      </c>
      <c r="L214" s="34" t="s">
        <v>21</v>
      </c>
      <c r="M214" s="66" t="s">
        <v>202</v>
      </c>
      <c r="N214" s="52" t="s">
        <v>74</v>
      </c>
      <c r="O214" s="52" t="s">
        <v>206</v>
      </c>
      <c r="P214" s="52" t="s">
        <v>201</v>
      </c>
      <c r="Q214" s="52">
        <v>197</v>
      </c>
      <c r="R214" s="52">
        <v>0</v>
      </c>
      <c r="S214" s="52" t="s">
        <v>201</v>
      </c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</row>
    <row r="215" spans="1:168" customFormat="1" ht="40.9" customHeight="1">
      <c r="A215" s="1"/>
      <c r="B215" s="278"/>
      <c r="C215" s="278"/>
      <c r="D215" s="276">
        <v>5</v>
      </c>
      <c r="E215" s="34" t="s">
        <v>201</v>
      </c>
      <c r="F215" s="34" t="s">
        <v>201</v>
      </c>
      <c r="G215" s="52" t="s">
        <v>555</v>
      </c>
      <c r="H215" s="34" t="s">
        <v>19</v>
      </c>
      <c r="I215" s="116">
        <f>Zásobník[[#This Row],[Predpokladané náklady na realizáciu projektu '[eur s DPH']2]]/1.2</f>
        <v>875000</v>
      </c>
      <c r="J215" s="51">
        <v>1050000</v>
      </c>
      <c r="K215" s="34" t="s">
        <v>132</v>
      </c>
      <c r="L215" s="34" t="s">
        <v>21</v>
      </c>
      <c r="M215" s="66" t="s">
        <v>202</v>
      </c>
      <c r="N215" s="52" t="s">
        <v>74</v>
      </c>
      <c r="O215" s="52" t="s">
        <v>206</v>
      </c>
      <c r="P215" s="52" t="s">
        <v>201</v>
      </c>
      <c r="Q215" s="52">
        <v>197</v>
      </c>
      <c r="R215" s="52">
        <v>0</v>
      </c>
      <c r="S215" s="52" t="s">
        <v>201</v>
      </c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</row>
    <row r="216" spans="1:168" customFormat="1" ht="40.9" customHeight="1">
      <c r="A216" s="1"/>
      <c r="B216" s="278"/>
      <c r="C216" s="278"/>
      <c r="D216" s="276">
        <v>5</v>
      </c>
      <c r="E216" s="34" t="s">
        <v>201</v>
      </c>
      <c r="F216" s="34" t="s">
        <v>201</v>
      </c>
      <c r="G216" s="52" t="s">
        <v>556</v>
      </c>
      <c r="H216" s="34" t="s">
        <v>19</v>
      </c>
      <c r="I216" s="116">
        <f>Zásobník[[#This Row],[Predpokladané náklady na realizáciu projektu '[eur s DPH']2]]/1.2</f>
        <v>875000</v>
      </c>
      <c r="J216" s="51">
        <v>1050000</v>
      </c>
      <c r="K216" s="34" t="s">
        <v>132</v>
      </c>
      <c r="L216" s="34" t="s">
        <v>21</v>
      </c>
      <c r="M216" s="66" t="s">
        <v>202</v>
      </c>
      <c r="N216" s="52" t="s">
        <v>74</v>
      </c>
      <c r="O216" s="52" t="s">
        <v>206</v>
      </c>
      <c r="P216" s="52" t="s">
        <v>201</v>
      </c>
      <c r="Q216" s="52">
        <v>197</v>
      </c>
      <c r="R216" s="52">
        <v>0</v>
      </c>
      <c r="S216" s="52" t="s">
        <v>201</v>
      </c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</row>
    <row r="217" spans="1:168" customFormat="1" ht="40.9" customHeight="1">
      <c r="A217" s="1"/>
      <c r="B217" s="278"/>
      <c r="C217" s="278"/>
      <c r="D217" s="276">
        <v>5</v>
      </c>
      <c r="E217" s="34" t="s">
        <v>201</v>
      </c>
      <c r="F217" s="34" t="s">
        <v>201</v>
      </c>
      <c r="G217" s="52" t="s">
        <v>219</v>
      </c>
      <c r="H217" s="34" t="s">
        <v>19</v>
      </c>
      <c r="I217" s="116">
        <f>Zásobník[[#This Row],[Predpokladané náklady na realizáciu projektu '[eur s DPH']2]]/1.2</f>
        <v>2710833.3333333335</v>
      </c>
      <c r="J217" s="51">
        <v>3253000</v>
      </c>
      <c r="K217" s="34" t="s">
        <v>132</v>
      </c>
      <c r="L217" s="34" t="s">
        <v>21</v>
      </c>
      <c r="M217" s="66" t="s">
        <v>205</v>
      </c>
      <c r="N217" s="52" t="s">
        <v>74</v>
      </c>
      <c r="O217" s="52" t="s">
        <v>206</v>
      </c>
      <c r="P217" s="52" t="s">
        <v>201</v>
      </c>
      <c r="Q217" s="52">
        <v>197</v>
      </c>
      <c r="R217" s="52">
        <v>0</v>
      </c>
      <c r="S217" s="52" t="s">
        <v>201</v>
      </c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</row>
    <row r="218" spans="1:168" customFormat="1" ht="40.9" customHeight="1">
      <c r="A218" s="1"/>
      <c r="B218" s="278"/>
      <c r="C218" s="278"/>
      <c r="D218" s="276">
        <v>6</v>
      </c>
      <c r="E218" s="34" t="s">
        <v>201</v>
      </c>
      <c r="F218" s="34" t="s">
        <v>201</v>
      </c>
      <c r="G218" s="52" t="s">
        <v>207</v>
      </c>
      <c r="H218" s="34" t="s">
        <v>19</v>
      </c>
      <c r="I218" s="116">
        <f>Zásobník[[#This Row],[Predpokladané náklady na realizáciu projektu '[eur s DPH']2]]/1.2</f>
        <v>13583333.333333334</v>
      </c>
      <c r="J218" s="51">
        <v>16300000</v>
      </c>
      <c r="K218" s="34" t="s">
        <v>132</v>
      </c>
      <c r="L218" s="34" t="s">
        <v>21</v>
      </c>
      <c r="M218" s="66" t="s">
        <v>202</v>
      </c>
      <c r="N218" s="52" t="s">
        <v>74</v>
      </c>
      <c r="O218" s="52" t="s">
        <v>203</v>
      </c>
      <c r="P218" s="52" t="s">
        <v>201</v>
      </c>
      <c r="Q218" s="52">
        <v>183</v>
      </c>
      <c r="R218" s="52">
        <v>0</v>
      </c>
      <c r="S218" s="52" t="s">
        <v>201</v>
      </c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</row>
    <row r="219" spans="1:168" customFormat="1" ht="40.9" hidden="1" customHeight="1">
      <c r="A219" s="1"/>
      <c r="B219" s="278"/>
      <c r="C219" s="278"/>
      <c r="D219" s="276" t="s">
        <v>603</v>
      </c>
      <c r="E219" s="34" t="s">
        <v>201</v>
      </c>
      <c r="F219" s="34" t="s">
        <v>201</v>
      </c>
      <c r="G219" s="52" t="s">
        <v>610</v>
      </c>
      <c r="H219" s="34" t="s">
        <v>19</v>
      </c>
      <c r="I219" s="116">
        <f>Zásobník[[#This Row],[Predpokladané náklady na realizáciu projektu '[eur s DPH']2]]/1.2</f>
        <v>32440</v>
      </c>
      <c r="J219" s="51">
        <v>38928</v>
      </c>
      <c r="K219" s="34" t="s">
        <v>132</v>
      </c>
      <c r="L219" s="34" t="s">
        <v>21</v>
      </c>
      <c r="M219" s="66" t="s">
        <v>202</v>
      </c>
      <c r="N219" s="52" t="s">
        <v>74</v>
      </c>
      <c r="O219" s="52" t="s">
        <v>203</v>
      </c>
      <c r="P219" s="52" t="s">
        <v>201</v>
      </c>
      <c r="Q219" s="52"/>
      <c r="R219" s="52"/>
      <c r="S219" s="52" t="s">
        <v>201</v>
      </c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</row>
    <row r="220" spans="1:168" customFormat="1" ht="40.9" hidden="1" customHeight="1">
      <c r="A220" s="1"/>
      <c r="B220" s="278"/>
      <c r="C220" s="278"/>
      <c r="D220" s="276">
        <v>6</v>
      </c>
      <c r="E220" s="34" t="s">
        <v>201</v>
      </c>
      <c r="F220" s="34" t="s">
        <v>201</v>
      </c>
      <c r="G220" s="52" t="s">
        <v>557</v>
      </c>
      <c r="H220" s="34" t="s">
        <v>19</v>
      </c>
      <c r="I220" s="116">
        <f>Zásobník[[#This Row],[Predpokladané náklady na realizáciu projektu '[eur s DPH']2]]/1.2</f>
        <v>440000</v>
      </c>
      <c r="J220" s="51">
        <v>528000</v>
      </c>
      <c r="K220" s="34" t="s">
        <v>20</v>
      </c>
      <c r="L220" s="34" t="s">
        <v>21</v>
      </c>
      <c r="M220" s="66" t="s">
        <v>202</v>
      </c>
      <c r="N220" s="52" t="s">
        <v>74</v>
      </c>
      <c r="O220" s="52" t="s">
        <v>203</v>
      </c>
      <c r="P220" s="52" t="s">
        <v>201</v>
      </c>
      <c r="Q220" s="52">
        <v>183</v>
      </c>
      <c r="R220" s="52">
        <v>0</v>
      </c>
      <c r="S220" s="52" t="s">
        <v>390</v>
      </c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</row>
    <row r="221" spans="1:168" customFormat="1" ht="40.9" hidden="1" customHeight="1">
      <c r="A221" s="1"/>
      <c r="B221" s="278"/>
      <c r="C221" s="278"/>
      <c r="D221" s="276" t="s">
        <v>603</v>
      </c>
      <c r="E221" s="34" t="s">
        <v>201</v>
      </c>
      <c r="F221" s="34" t="s">
        <v>201</v>
      </c>
      <c r="G221" s="52" t="s">
        <v>558</v>
      </c>
      <c r="H221" s="34" t="s">
        <v>19</v>
      </c>
      <c r="I221" s="116">
        <f>Zásobník[[#This Row],[Predpokladané náklady na realizáciu projektu '[eur s DPH']2]]/1.2</f>
        <v>155000</v>
      </c>
      <c r="J221" s="51">
        <v>186000</v>
      </c>
      <c r="K221" s="34" t="s">
        <v>132</v>
      </c>
      <c r="L221" s="34" t="s">
        <v>21</v>
      </c>
      <c r="M221" s="66" t="s">
        <v>202</v>
      </c>
      <c r="N221" s="52" t="s">
        <v>74</v>
      </c>
      <c r="O221" s="52" t="s">
        <v>203</v>
      </c>
      <c r="P221" s="52" t="s">
        <v>201</v>
      </c>
      <c r="Q221" s="52"/>
      <c r="R221" s="52"/>
      <c r="S221" s="52" t="s">
        <v>201</v>
      </c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</row>
    <row r="222" spans="1:168" customFormat="1" ht="40.9" customHeight="1">
      <c r="A222" s="1"/>
      <c r="B222" s="278"/>
      <c r="C222" s="278"/>
      <c r="D222" s="276">
        <v>6</v>
      </c>
      <c r="E222" s="34" t="s">
        <v>201</v>
      </c>
      <c r="F222" s="34" t="s">
        <v>201</v>
      </c>
      <c r="G222" s="52" t="s">
        <v>558</v>
      </c>
      <c r="H222" s="34" t="s">
        <v>19</v>
      </c>
      <c r="I222" s="116">
        <f>Zásobník[[#This Row],[Predpokladané náklady na realizáciu projektu '[eur s DPH']2]]/1.2</f>
        <v>6251250</v>
      </c>
      <c r="J222" s="51">
        <f>7687500-186000</f>
        <v>7501500</v>
      </c>
      <c r="K222" s="34" t="s">
        <v>20</v>
      </c>
      <c r="L222" s="34" t="s">
        <v>21</v>
      </c>
      <c r="M222" s="66" t="s">
        <v>202</v>
      </c>
      <c r="N222" s="52" t="s">
        <v>74</v>
      </c>
      <c r="O222" s="52" t="s">
        <v>203</v>
      </c>
      <c r="P222" s="52" t="s">
        <v>201</v>
      </c>
      <c r="Q222" s="52">
        <v>183</v>
      </c>
      <c r="R222" s="52">
        <v>0</v>
      </c>
      <c r="S222" s="52" t="s">
        <v>390</v>
      </c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</row>
    <row r="223" spans="1:168" customFormat="1" ht="40.9" customHeight="1">
      <c r="A223" s="1"/>
      <c r="B223" s="278"/>
      <c r="C223" s="278"/>
      <c r="D223" s="276">
        <v>6</v>
      </c>
      <c r="E223" s="34" t="s">
        <v>201</v>
      </c>
      <c r="F223" s="34" t="s">
        <v>201</v>
      </c>
      <c r="G223" s="52" t="s">
        <v>559</v>
      </c>
      <c r="H223" s="34" t="s">
        <v>19</v>
      </c>
      <c r="I223" s="116">
        <f>Zásobník[[#This Row],[Predpokladané náklady na realizáciu projektu '[eur s DPH']2]]/1.2</f>
        <v>6406250</v>
      </c>
      <c r="J223" s="51">
        <v>7687500</v>
      </c>
      <c r="K223" s="34" t="s">
        <v>132</v>
      </c>
      <c r="L223" s="34" t="s">
        <v>21</v>
      </c>
      <c r="M223" s="66" t="s">
        <v>202</v>
      </c>
      <c r="N223" s="52" t="s">
        <v>74</v>
      </c>
      <c r="O223" s="52" t="s">
        <v>203</v>
      </c>
      <c r="P223" s="52" t="s">
        <v>201</v>
      </c>
      <c r="Q223" s="52">
        <v>183</v>
      </c>
      <c r="R223" s="52">
        <v>0</v>
      </c>
      <c r="S223" s="52" t="s">
        <v>201</v>
      </c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</row>
    <row r="224" spans="1:168" customFormat="1" ht="40.9" customHeight="1">
      <c r="A224" s="1"/>
      <c r="B224" s="278"/>
      <c r="C224" s="278"/>
      <c r="D224" s="276">
        <v>6</v>
      </c>
      <c r="E224" s="34" t="s">
        <v>201</v>
      </c>
      <c r="F224" s="34" t="s">
        <v>201</v>
      </c>
      <c r="G224" s="52" t="s">
        <v>560</v>
      </c>
      <c r="H224" s="34" t="s">
        <v>19</v>
      </c>
      <c r="I224" s="116">
        <f>Zásobník[[#This Row],[Predpokladané náklady na realizáciu projektu '[eur s DPH']2]]/1.2</f>
        <v>6406250</v>
      </c>
      <c r="J224" s="51">
        <v>7687500</v>
      </c>
      <c r="K224" s="34" t="s">
        <v>132</v>
      </c>
      <c r="L224" s="34" t="s">
        <v>21</v>
      </c>
      <c r="M224" s="66" t="s">
        <v>202</v>
      </c>
      <c r="N224" s="52" t="s">
        <v>74</v>
      </c>
      <c r="O224" s="52" t="s">
        <v>203</v>
      </c>
      <c r="P224" s="52" t="s">
        <v>201</v>
      </c>
      <c r="Q224" s="52">
        <v>183</v>
      </c>
      <c r="R224" s="52">
        <v>0</v>
      </c>
      <c r="S224" s="52" t="s">
        <v>201</v>
      </c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</row>
    <row r="225" spans="1:168" customFormat="1" ht="40.9" customHeight="1">
      <c r="A225" s="1"/>
      <c r="B225" s="278"/>
      <c r="C225" s="278"/>
      <c r="D225" s="276">
        <v>6</v>
      </c>
      <c r="E225" s="34" t="s">
        <v>201</v>
      </c>
      <c r="F225" s="34" t="s">
        <v>201</v>
      </c>
      <c r="G225" s="52" t="s">
        <v>561</v>
      </c>
      <c r="H225" s="34" t="s">
        <v>19</v>
      </c>
      <c r="I225" s="116">
        <f>Zásobník[[#This Row],[Predpokladané náklady na realizáciu projektu '[eur s DPH']2]]/1.2</f>
        <v>6406250</v>
      </c>
      <c r="J225" s="51">
        <v>7687500</v>
      </c>
      <c r="K225" s="34" t="s">
        <v>132</v>
      </c>
      <c r="L225" s="34" t="s">
        <v>21</v>
      </c>
      <c r="M225" s="66" t="s">
        <v>202</v>
      </c>
      <c r="N225" s="52" t="s">
        <v>74</v>
      </c>
      <c r="O225" s="52" t="s">
        <v>203</v>
      </c>
      <c r="P225" s="52" t="s">
        <v>201</v>
      </c>
      <c r="Q225" s="52">
        <v>183</v>
      </c>
      <c r="R225" s="52">
        <v>0</v>
      </c>
      <c r="S225" s="52" t="s">
        <v>201</v>
      </c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</row>
    <row r="226" spans="1:168" customFormat="1" ht="40.9" customHeight="1">
      <c r="A226" s="1"/>
      <c r="B226" s="278"/>
      <c r="C226" s="278"/>
      <c r="D226" s="276">
        <v>6</v>
      </c>
      <c r="E226" s="34" t="s">
        <v>201</v>
      </c>
      <c r="F226" s="34" t="s">
        <v>201</v>
      </c>
      <c r="G226" s="52" t="s">
        <v>562</v>
      </c>
      <c r="H226" s="34" t="s">
        <v>19</v>
      </c>
      <c r="I226" s="116">
        <f>Zásobník[[#This Row],[Predpokladané náklady na realizáciu projektu '[eur s DPH']2]]/1.2</f>
        <v>6406250</v>
      </c>
      <c r="J226" s="51">
        <v>7687500</v>
      </c>
      <c r="K226" s="34" t="s">
        <v>132</v>
      </c>
      <c r="L226" s="34" t="s">
        <v>21</v>
      </c>
      <c r="M226" s="66" t="s">
        <v>202</v>
      </c>
      <c r="N226" s="52" t="s">
        <v>74</v>
      </c>
      <c r="O226" s="52" t="s">
        <v>203</v>
      </c>
      <c r="P226" s="52" t="s">
        <v>201</v>
      </c>
      <c r="Q226" s="52">
        <v>183</v>
      </c>
      <c r="R226" s="52">
        <v>0</v>
      </c>
      <c r="S226" s="52" t="s">
        <v>201</v>
      </c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</row>
    <row r="227" spans="1:168" customFormat="1" ht="40.9" customHeight="1">
      <c r="A227" s="1"/>
      <c r="B227" s="278"/>
      <c r="C227" s="278"/>
      <c r="D227" s="276">
        <v>6</v>
      </c>
      <c r="E227" s="34" t="s">
        <v>201</v>
      </c>
      <c r="F227" s="34" t="s">
        <v>201</v>
      </c>
      <c r="G227" s="52" t="s">
        <v>563</v>
      </c>
      <c r="H227" s="34" t="s">
        <v>19</v>
      </c>
      <c r="I227" s="116">
        <f>Zásobník[[#This Row],[Predpokladané náklady na realizáciu projektu '[eur s DPH']2]]/1.2</f>
        <v>6406250</v>
      </c>
      <c r="J227" s="51">
        <v>7687500</v>
      </c>
      <c r="K227" s="34" t="s">
        <v>132</v>
      </c>
      <c r="L227" s="34" t="s">
        <v>21</v>
      </c>
      <c r="M227" s="66" t="s">
        <v>202</v>
      </c>
      <c r="N227" s="52" t="s">
        <v>74</v>
      </c>
      <c r="O227" s="52" t="s">
        <v>203</v>
      </c>
      <c r="P227" s="52" t="s">
        <v>201</v>
      </c>
      <c r="Q227" s="52">
        <v>183</v>
      </c>
      <c r="R227" s="52">
        <v>0</v>
      </c>
      <c r="S227" s="52" t="s">
        <v>201</v>
      </c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</row>
    <row r="228" spans="1:168" customFormat="1" ht="40.9" customHeight="1">
      <c r="A228" s="1"/>
      <c r="B228" s="278"/>
      <c r="C228" s="278"/>
      <c r="D228" s="276">
        <v>6</v>
      </c>
      <c r="E228" s="34" t="s">
        <v>201</v>
      </c>
      <c r="F228" s="34" t="s">
        <v>201</v>
      </c>
      <c r="G228" s="52" t="s">
        <v>564</v>
      </c>
      <c r="H228" s="34" t="s">
        <v>19</v>
      </c>
      <c r="I228" s="116">
        <f>Zásobník[[#This Row],[Predpokladané náklady na realizáciu projektu '[eur s DPH']2]]/1.2</f>
        <v>6406250</v>
      </c>
      <c r="J228" s="51">
        <v>7687500</v>
      </c>
      <c r="K228" s="34" t="s">
        <v>132</v>
      </c>
      <c r="L228" s="34" t="s">
        <v>21</v>
      </c>
      <c r="M228" s="66" t="s">
        <v>202</v>
      </c>
      <c r="N228" s="52" t="s">
        <v>74</v>
      </c>
      <c r="O228" s="52" t="s">
        <v>203</v>
      </c>
      <c r="P228" s="52" t="s">
        <v>201</v>
      </c>
      <c r="Q228" s="52">
        <v>183</v>
      </c>
      <c r="R228" s="52">
        <v>0</v>
      </c>
      <c r="S228" s="52" t="s">
        <v>201</v>
      </c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</row>
    <row r="229" spans="1:168" customFormat="1" ht="40.9" customHeight="1">
      <c r="A229" s="1"/>
      <c r="B229" s="278"/>
      <c r="C229" s="278"/>
      <c r="D229" s="276">
        <v>6</v>
      </c>
      <c r="E229" s="34" t="s">
        <v>201</v>
      </c>
      <c r="F229" s="34" t="s">
        <v>201</v>
      </c>
      <c r="G229" s="52" t="s">
        <v>565</v>
      </c>
      <c r="H229" s="34" t="s">
        <v>19</v>
      </c>
      <c r="I229" s="116">
        <f>Zásobník[[#This Row],[Predpokladané náklady na realizáciu projektu '[eur s DPH']2]]/1.2</f>
        <v>6406250</v>
      </c>
      <c r="J229" s="51">
        <v>7687500</v>
      </c>
      <c r="K229" s="34" t="s">
        <v>132</v>
      </c>
      <c r="L229" s="34" t="s">
        <v>21</v>
      </c>
      <c r="M229" s="66" t="s">
        <v>202</v>
      </c>
      <c r="N229" s="52" t="s">
        <v>74</v>
      </c>
      <c r="O229" s="52" t="s">
        <v>203</v>
      </c>
      <c r="P229" s="52" t="s">
        <v>201</v>
      </c>
      <c r="Q229" s="52">
        <v>183</v>
      </c>
      <c r="R229" s="52">
        <v>0</v>
      </c>
      <c r="S229" s="52" t="s">
        <v>201</v>
      </c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</row>
    <row r="230" spans="1:168" customFormat="1" ht="40.9" customHeight="1">
      <c r="A230" s="1"/>
      <c r="B230" s="278"/>
      <c r="C230" s="278"/>
      <c r="D230" s="276">
        <v>6</v>
      </c>
      <c r="E230" s="34" t="s">
        <v>201</v>
      </c>
      <c r="F230" s="34" t="s">
        <v>201</v>
      </c>
      <c r="G230" s="52" t="s">
        <v>566</v>
      </c>
      <c r="H230" s="34" t="s">
        <v>19</v>
      </c>
      <c r="I230" s="116">
        <f>Zásobník[[#This Row],[Predpokladané náklady na realizáciu projektu '[eur s DPH']2]]/1.2</f>
        <v>6406250</v>
      </c>
      <c r="J230" s="51">
        <v>7687500</v>
      </c>
      <c r="K230" s="34" t="s">
        <v>132</v>
      </c>
      <c r="L230" s="34" t="s">
        <v>21</v>
      </c>
      <c r="M230" s="66" t="s">
        <v>202</v>
      </c>
      <c r="N230" s="52" t="s">
        <v>74</v>
      </c>
      <c r="O230" s="52" t="s">
        <v>203</v>
      </c>
      <c r="P230" s="52" t="s">
        <v>201</v>
      </c>
      <c r="Q230" s="52">
        <v>183</v>
      </c>
      <c r="R230" s="52">
        <v>0</v>
      </c>
      <c r="S230" s="52" t="s">
        <v>201</v>
      </c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</row>
    <row r="231" spans="1:168" customFormat="1" ht="40.9" customHeight="1">
      <c r="A231" s="1"/>
      <c r="B231" s="278"/>
      <c r="C231" s="278"/>
      <c r="D231" s="276">
        <v>6</v>
      </c>
      <c r="E231" s="34" t="s">
        <v>201</v>
      </c>
      <c r="F231" s="34" t="s">
        <v>201</v>
      </c>
      <c r="G231" s="52" t="s">
        <v>567</v>
      </c>
      <c r="H231" s="34" t="s">
        <v>19</v>
      </c>
      <c r="I231" s="116">
        <f>Zásobník[[#This Row],[Predpokladané náklady na realizáciu projektu '[eur s DPH']2]]/1.2</f>
        <v>7358333.333333334</v>
      </c>
      <c r="J231" s="51">
        <v>8830000</v>
      </c>
      <c r="K231" s="34" t="s">
        <v>132</v>
      </c>
      <c r="L231" s="34" t="s">
        <v>21</v>
      </c>
      <c r="M231" s="66" t="s">
        <v>202</v>
      </c>
      <c r="N231" s="52" t="s">
        <v>74</v>
      </c>
      <c r="O231" s="52" t="s">
        <v>203</v>
      </c>
      <c r="P231" s="52" t="s">
        <v>201</v>
      </c>
      <c r="Q231" s="52">
        <v>183</v>
      </c>
      <c r="R231" s="52">
        <v>0</v>
      </c>
      <c r="S231" s="52" t="s">
        <v>201</v>
      </c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</row>
    <row r="232" spans="1:168" customFormat="1" ht="40.9" customHeight="1">
      <c r="A232" s="1"/>
      <c r="B232" s="278"/>
      <c r="C232" s="278"/>
      <c r="D232" s="276">
        <v>6</v>
      </c>
      <c r="E232" s="34" t="s">
        <v>201</v>
      </c>
      <c r="F232" s="34" t="s">
        <v>201</v>
      </c>
      <c r="G232" s="52" t="s">
        <v>568</v>
      </c>
      <c r="H232" s="34" t="s">
        <v>19</v>
      </c>
      <c r="I232" s="116">
        <f>Zásobník[[#This Row],[Predpokladané náklady na realizáciu projektu '[eur s DPH']2]]/1.2</f>
        <v>7358333.333333334</v>
      </c>
      <c r="J232" s="51">
        <v>8830000</v>
      </c>
      <c r="K232" s="34" t="s">
        <v>132</v>
      </c>
      <c r="L232" s="34" t="s">
        <v>21</v>
      </c>
      <c r="M232" s="66" t="s">
        <v>202</v>
      </c>
      <c r="N232" s="52" t="s">
        <v>74</v>
      </c>
      <c r="O232" s="52" t="s">
        <v>203</v>
      </c>
      <c r="P232" s="52" t="s">
        <v>201</v>
      </c>
      <c r="Q232" s="52">
        <v>183</v>
      </c>
      <c r="R232" s="52">
        <v>0</v>
      </c>
      <c r="S232" s="52" t="s">
        <v>201</v>
      </c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</row>
    <row r="233" spans="1:168" customFormat="1" ht="40.9" customHeight="1">
      <c r="A233" s="1"/>
      <c r="B233" s="278"/>
      <c r="C233" s="278"/>
      <c r="D233" s="276">
        <v>6</v>
      </c>
      <c r="E233" s="34" t="s">
        <v>201</v>
      </c>
      <c r="F233" s="34" t="s">
        <v>201</v>
      </c>
      <c r="G233" s="52" t="s">
        <v>569</v>
      </c>
      <c r="H233" s="34" t="s">
        <v>19</v>
      </c>
      <c r="I233" s="116">
        <f>Zásobník[[#This Row],[Predpokladané náklady na realizáciu projektu '[eur s DPH']2]]/1.2</f>
        <v>7358333.333333334</v>
      </c>
      <c r="J233" s="51">
        <v>8830000</v>
      </c>
      <c r="K233" s="34" t="s">
        <v>132</v>
      </c>
      <c r="L233" s="34" t="s">
        <v>21</v>
      </c>
      <c r="M233" s="66" t="s">
        <v>202</v>
      </c>
      <c r="N233" s="52" t="s">
        <v>74</v>
      </c>
      <c r="O233" s="52" t="s">
        <v>203</v>
      </c>
      <c r="P233" s="52" t="s">
        <v>201</v>
      </c>
      <c r="Q233" s="52">
        <v>183</v>
      </c>
      <c r="R233" s="52">
        <v>0</v>
      </c>
      <c r="S233" s="52" t="s">
        <v>201</v>
      </c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</row>
    <row r="234" spans="1:168" customFormat="1" ht="40.9" customHeight="1">
      <c r="A234" s="1"/>
      <c r="B234" s="278"/>
      <c r="C234" s="278"/>
      <c r="D234" s="276">
        <v>6</v>
      </c>
      <c r="E234" s="34" t="s">
        <v>201</v>
      </c>
      <c r="F234" s="34" t="s">
        <v>201</v>
      </c>
      <c r="G234" s="52" t="s">
        <v>570</v>
      </c>
      <c r="H234" s="34" t="s">
        <v>19</v>
      </c>
      <c r="I234" s="116">
        <f>Zásobník[[#This Row],[Predpokladané náklady na realizáciu projektu '[eur s DPH']2]]/1.2</f>
        <v>7358333.333333334</v>
      </c>
      <c r="J234" s="51">
        <v>8830000</v>
      </c>
      <c r="K234" s="34" t="s">
        <v>132</v>
      </c>
      <c r="L234" s="34" t="s">
        <v>21</v>
      </c>
      <c r="M234" s="66" t="s">
        <v>202</v>
      </c>
      <c r="N234" s="52" t="s">
        <v>74</v>
      </c>
      <c r="O234" s="52" t="s">
        <v>203</v>
      </c>
      <c r="P234" s="52" t="s">
        <v>201</v>
      </c>
      <c r="Q234" s="52">
        <v>183</v>
      </c>
      <c r="R234" s="52">
        <v>0</v>
      </c>
      <c r="S234" s="52" t="s">
        <v>201</v>
      </c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</row>
    <row r="235" spans="1:168" customFormat="1" ht="40.9" customHeight="1">
      <c r="A235" s="1"/>
      <c r="B235" s="278"/>
      <c r="C235" s="278"/>
      <c r="D235" s="276">
        <v>6</v>
      </c>
      <c r="E235" s="34" t="s">
        <v>201</v>
      </c>
      <c r="F235" s="34" t="s">
        <v>201</v>
      </c>
      <c r="G235" s="52" t="s">
        <v>571</v>
      </c>
      <c r="H235" s="34" t="s">
        <v>19</v>
      </c>
      <c r="I235" s="116">
        <f>Zásobník[[#This Row],[Predpokladané náklady na realizáciu projektu '[eur s DPH']2]]/1.2</f>
        <v>7358333.333333334</v>
      </c>
      <c r="J235" s="51">
        <v>8830000</v>
      </c>
      <c r="K235" s="34" t="s">
        <v>132</v>
      </c>
      <c r="L235" s="34" t="s">
        <v>21</v>
      </c>
      <c r="M235" s="66" t="s">
        <v>202</v>
      </c>
      <c r="N235" s="52" t="s">
        <v>74</v>
      </c>
      <c r="O235" s="52" t="s">
        <v>203</v>
      </c>
      <c r="P235" s="52" t="s">
        <v>201</v>
      </c>
      <c r="Q235" s="52">
        <v>183</v>
      </c>
      <c r="R235" s="52">
        <v>0</v>
      </c>
      <c r="S235" s="52" t="s">
        <v>201</v>
      </c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</row>
    <row r="236" spans="1:168" customFormat="1" ht="40.9" customHeight="1">
      <c r="A236" s="1"/>
      <c r="B236" s="278"/>
      <c r="C236" s="278"/>
      <c r="D236" s="276">
        <v>7</v>
      </c>
      <c r="E236" s="34" t="s">
        <v>201</v>
      </c>
      <c r="F236" s="34" t="s">
        <v>201</v>
      </c>
      <c r="G236" s="52" t="s">
        <v>214</v>
      </c>
      <c r="H236" s="34" t="s">
        <v>19</v>
      </c>
      <c r="I236" s="116">
        <f>Zásobník[[#This Row],[Predpokladané náklady na realizáciu projektu '[eur s DPH']2]]/1.2</f>
        <v>5475000</v>
      </c>
      <c r="J236" s="51">
        <v>6570000</v>
      </c>
      <c r="K236" s="34" t="s">
        <v>132</v>
      </c>
      <c r="L236" s="34" t="s">
        <v>21</v>
      </c>
      <c r="M236" s="66" t="s">
        <v>205</v>
      </c>
      <c r="N236" s="52" t="s">
        <v>74</v>
      </c>
      <c r="O236" s="52" t="s">
        <v>203</v>
      </c>
      <c r="P236" s="52" t="s">
        <v>201</v>
      </c>
      <c r="Q236" s="52">
        <v>182</v>
      </c>
      <c r="R236" s="52">
        <v>0</v>
      </c>
      <c r="S236" s="52" t="s">
        <v>201</v>
      </c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</row>
    <row r="237" spans="1:168" customFormat="1" ht="40.9" customHeight="1">
      <c r="A237" s="1"/>
      <c r="B237" s="278"/>
      <c r="C237" s="278"/>
      <c r="D237" s="276">
        <v>8</v>
      </c>
      <c r="E237" s="34" t="s">
        <v>201</v>
      </c>
      <c r="F237" s="34" t="s">
        <v>201</v>
      </c>
      <c r="G237" s="52" t="s">
        <v>217</v>
      </c>
      <c r="H237" s="34" t="s">
        <v>19</v>
      </c>
      <c r="I237" s="116">
        <f>Zásobník[[#This Row],[Predpokladané náklady na realizáciu projektu '[eur s DPH']2]]/1.2</f>
        <v>3750000</v>
      </c>
      <c r="J237" s="51">
        <v>4500000</v>
      </c>
      <c r="K237" s="34" t="s">
        <v>132</v>
      </c>
      <c r="L237" s="34" t="s">
        <v>21</v>
      </c>
      <c r="M237" s="66" t="s">
        <v>205</v>
      </c>
      <c r="N237" s="52" t="s">
        <v>74</v>
      </c>
      <c r="O237" s="52" t="s">
        <v>206</v>
      </c>
      <c r="P237" s="52" t="s">
        <v>201</v>
      </c>
      <c r="Q237" s="52">
        <v>157</v>
      </c>
      <c r="R237" s="52">
        <v>0</v>
      </c>
      <c r="S237" s="52" t="s">
        <v>201</v>
      </c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</row>
    <row r="238" spans="1:168" customFormat="1" ht="40.9" customHeight="1">
      <c r="A238" s="1"/>
      <c r="B238" s="278"/>
      <c r="C238" s="278"/>
      <c r="D238" s="276">
        <v>8</v>
      </c>
      <c r="E238" s="34" t="s">
        <v>201</v>
      </c>
      <c r="F238" s="34" t="s">
        <v>201</v>
      </c>
      <c r="G238" s="52" t="s">
        <v>211</v>
      </c>
      <c r="H238" s="34" t="s">
        <v>19</v>
      </c>
      <c r="I238" s="116">
        <f>Zásobník[[#This Row],[Predpokladané náklady na realizáciu projektu '[eur s DPH']2]]/1.2</f>
        <v>6666666.666666667</v>
      </c>
      <c r="J238" s="51">
        <v>8000000</v>
      </c>
      <c r="K238" s="34" t="s">
        <v>132</v>
      </c>
      <c r="L238" s="34" t="s">
        <v>21</v>
      </c>
      <c r="M238" s="66" t="s">
        <v>205</v>
      </c>
      <c r="N238" s="52" t="s">
        <v>74</v>
      </c>
      <c r="O238" s="52" t="s">
        <v>206</v>
      </c>
      <c r="P238" s="52" t="s">
        <v>201</v>
      </c>
      <c r="Q238" s="52">
        <v>157</v>
      </c>
      <c r="R238" s="52">
        <v>0</v>
      </c>
      <c r="S238" s="52" t="s">
        <v>201</v>
      </c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</row>
    <row r="239" spans="1:168" customFormat="1" ht="40.9" customHeight="1">
      <c r="A239" s="1"/>
      <c r="B239" s="278"/>
      <c r="C239" s="278"/>
      <c r="D239" s="276">
        <v>9</v>
      </c>
      <c r="E239" s="34" t="s">
        <v>201</v>
      </c>
      <c r="F239" s="34" t="s">
        <v>201</v>
      </c>
      <c r="G239" s="52" t="s">
        <v>216</v>
      </c>
      <c r="H239" s="34" t="s">
        <v>19</v>
      </c>
      <c r="I239" s="116">
        <f>Zásobník[[#This Row],[Predpokladané náklady na realizáciu projektu '[eur s DPH']2]]/1.2</f>
        <v>3800000</v>
      </c>
      <c r="J239" s="51">
        <v>4560000</v>
      </c>
      <c r="K239" s="34" t="s">
        <v>132</v>
      </c>
      <c r="L239" s="34" t="s">
        <v>21</v>
      </c>
      <c r="M239" s="66" t="s">
        <v>205</v>
      </c>
      <c r="N239" s="52" t="s">
        <v>74</v>
      </c>
      <c r="O239" s="52" t="s">
        <v>206</v>
      </c>
      <c r="P239" s="52" t="s">
        <v>201</v>
      </c>
      <c r="Q239" s="52">
        <v>152</v>
      </c>
      <c r="R239" s="52">
        <v>0</v>
      </c>
      <c r="S239" s="52" t="s">
        <v>201</v>
      </c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</row>
    <row r="240" spans="1:168" customFormat="1" ht="40.9" hidden="1" customHeight="1">
      <c r="A240" s="1"/>
      <c r="B240" s="278"/>
      <c r="C240" s="278"/>
      <c r="D240" s="276">
        <v>10</v>
      </c>
      <c r="E240" s="34" t="s">
        <v>201</v>
      </c>
      <c r="F240" s="34" t="s">
        <v>201</v>
      </c>
      <c r="G240" s="52" t="s">
        <v>572</v>
      </c>
      <c r="H240" s="34" t="s">
        <v>19</v>
      </c>
      <c r="I240" s="116">
        <f>Zásobník[[#This Row],[Predpokladané náklady na realizáciu projektu '[eur s DPH']2]]/1.2</f>
        <v>599166.66666666674</v>
      </c>
      <c r="J240" s="51">
        <v>719000</v>
      </c>
      <c r="K240" s="34" t="s">
        <v>132</v>
      </c>
      <c r="L240" s="34" t="s">
        <v>21</v>
      </c>
      <c r="M240" s="66" t="s">
        <v>209</v>
      </c>
      <c r="N240" s="52" t="s">
        <v>74</v>
      </c>
      <c r="O240" s="52" t="s">
        <v>206</v>
      </c>
      <c r="P240" s="52" t="s">
        <v>201</v>
      </c>
      <c r="Q240" s="52">
        <v>147</v>
      </c>
      <c r="R240" s="52">
        <v>0</v>
      </c>
      <c r="S240" s="52" t="s">
        <v>201</v>
      </c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</row>
    <row r="241" spans="1:168" customFormat="1" ht="40.9" hidden="1" customHeight="1">
      <c r="A241" s="1"/>
      <c r="B241" s="278"/>
      <c r="C241" s="278"/>
      <c r="D241" s="276">
        <v>10</v>
      </c>
      <c r="E241" s="34" t="s">
        <v>201</v>
      </c>
      <c r="F241" s="34" t="s">
        <v>201</v>
      </c>
      <c r="G241" s="52" t="s">
        <v>573</v>
      </c>
      <c r="H241" s="34" t="s">
        <v>19</v>
      </c>
      <c r="I241" s="116">
        <f>Zásobník[[#This Row],[Predpokladané náklady na realizáciu projektu '[eur s DPH']2]]/1.2</f>
        <v>169166.66666666669</v>
      </c>
      <c r="J241" s="51">
        <v>203000</v>
      </c>
      <c r="K241" s="34" t="s">
        <v>132</v>
      </c>
      <c r="L241" s="34" t="s">
        <v>21</v>
      </c>
      <c r="M241" s="66" t="s">
        <v>202</v>
      </c>
      <c r="N241" s="52" t="s">
        <v>74</v>
      </c>
      <c r="O241" s="52" t="s">
        <v>206</v>
      </c>
      <c r="P241" s="52" t="s">
        <v>201</v>
      </c>
      <c r="Q241" s="52">
        <v>147</v>
      </c>
      <c r="R241" s="52">
        <v>0</v>
      </c>
      <c r="S241" s="52" t="s">
        <v>201</v>
      </c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</row>
    <row r="242" spans="1:168" customFormat="1" ht="40.9" hidden="1" customHeight="1">
      <c r="A242" s="1"/>
      <c r="B242" s="278"/>
      <c r="C242" s="278"/>
      <c r="D242" s="276">
        <v>10</v>
      </c>
      <c r="E242" s="34" t="s">
        <v>201</v>
      </c>
      <c r="F242" s="34" t="s">
        <v>201</v>
      </c>
      <c r="G242" s="52" t="s">
        <v>574</v>
      </c>
      <c r="H242" s="34" t="s">
        <v>19</v>
      </c>
      <c r="I242" s="116">
        <f>Zásobník[[#This Row],[Predpokladané náklady na realizáciu projektu '[eur s DPH']2]]/1.2</f>
        <v>490000</v>
      </c>
      <c r="J242" s="51">
        <v>588000</v>
      </c>
      <c r="K242" s="34" t="s">
        <v>132</v>
      </c>
      <c r="L242" s="34" t="s">
        <v>21</v>
      </c>
      <c r="M242" s="66" t="s">
        <v>202</v>
      </c>
      <c r="N242" s="52" t="s">
        <v>74</v>
      </c>
      <c r="O242" s="52" t="s">
        <v>206</v>
      </c>
      <c r="P242" s="52" t="s">
        <v>201</v>
      </c>
      <c r="Q242" s="52">
        <v>147</v>
      </c>
      <c r="R242" s="52">
        <v>0</v>
      </c>
      <c r="S242" s="52" t="s">
        <v>201</v>
      </c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</row>
    <row r="243" spans="1:168" customFormat="1" ht="40.9" customHeight="1">
      <c r="A243" s="1"/>
      <c r="B243" s="278"/>
      <c r="C243" s="278"/>
      <c r="D243" s="276">
        <v>11</v>
      </c>
      <c r="E243" s="34" t="s">
        <v>201</v>
      </c>
      <c r="F243" s="34" t="s">
        <v>201</v>
      </c>
      <c r="G243" s="52" t="s">
        <v>324</v>
      </c>
      <c r="H243" s="34" t="s">
        <v>19</v>
      </c>
      <c r="I243" s="116">
        <f>Zásobník[[#This Row],[Predpokladané náklady na realizáciu projektu '[eur s DPH']2]]/1.2</f>
        <v>1158333.3333333335</v>
      </c>
      <c r="J243" s="51">
        <v>1390000</v>
      </c>
      <c r="K243" s="34" t="s">
        <v>132</v>
      </c>
      <c r="L243" s="34" t="s">
        <v>21</v>
      </c>
      <c r="M243" s="66" t="s">
        <v>227</v>
      </c>
      <c r="N243" s="52" t="s">
        <v>74</v>
      </c>
      <c r="O243" s="52" t="s">
        <v>203</v>
      </c>
      <c r="P243" s="52" t="s">
        <v>201</v>
      </c>
      <c r="Q243" s="52">
        <v>143</v>
      </c>
      <c r="R243" s="52">
        <v>0</v>
      </c>
      <c r="S243" s="52" t="s">
        <v>201</v>
      </c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</row>
    <row r="244" spans="1:168" customFormat="1" ht="40.9" hidden="1" customHeight="1">
      <c r="A244" s="1"/>
      <c r="B244" s="278"/>
      <c r="C244" s="278"/>
      <c r="D244" s="276">
        <v>12</v>
      </c>
      <c r="E244" s="34" t="s">
        <v>201</v>
      </c>
      <c r="F244" s="34" t="s">
        <v>201</v>
      </c>
      <c r="G244" s="52" t="s">
        <v>575</v>
      </c>
      <c r="H244" s="34" t="s">
        <v>19</v>
      </c>
      <c r="I244" s="116">
        <f>Zásobník[[#This Row],[Predpokladané náklady na realizáciu projektu '[eur s DPH']2]]/1.2</f>
        <v>87500</v>
      </c>
      <c r="J244" s="51">
        <v>105000</v>
      </c>
      <c r="K244" s="34" t="s">
        <v>132</v>
      </c>
      <c r="L244" s="34" t="s">
        <v>21</v>
      </c>
      <c r="M244" s="66" t="s">
        <v>202</v>
      </c>
      <c r="N244" s="52" t="s">
        <v>74</v>
      </c>
      <c r="O244" s="52" t="s">
        <v>203</v>
      </c>
      <c r="P244" s="52" t="s">
        <v>201</v>
      </c>
      <c r="Q244" s="52">
        <v>142</v>
      </c>
      <c r="R244" s="52">
        <v>0</v>
      </c>
      <c r="S244" s="52" t="s">
        <v>201</v>
      </c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</row>
    <row r="245" spans="1:168" customFormat="1" ht="40.9" customHeight="1">
      <c r="A245" s="1"/>
      <c r="B245" s="278"/>
      <c r="C245" s="278"/>
      <c r="D245" s="276">
        <v>13</v>
      </c>
      <c r="E245" s="34" t="s">
        <v>201</v>
      </c>
      <c r="F245" s="34" t="s">
        <v>201</v>
      </c>
      <c r="G245" s="52" t="s">
        <v>576</v>
      </c>
      <c r="H245" s="34" t="s">
        <v>19</v>
      </c>
      <c r="I245" s="116">
        <f>Zásobník[[#This Row],[Predpokladané náklady na realizáciu projektu '[eur s DPH']2]]/1.2</f>
        <v>1733333.3333333335</v>
      </c>
      <c r="J245" s="51">
        <v>2080000</v>
      </c>
      <c r="K245" s="34" t="s">
        <v>132</v>
      </c>
      <c r="L245" s="34" t="s">
        <v>21</v>
      </c>
      <c r="M245" s="66" t="s">
        <v>202</v>
      </c>
      <c r="N245" s="52" t="s">
        <v>74</v>
      </c>
      <c r="O245" s="52" t="s">
        <v>203</v>
      </c>
      <c r="P245" s="52" t="s">
        <v>201</v>
      </c>
      <c r="Q245" s="52">
        <v>137</v>
      </c>
      <c r="R245" s="52">
        <v>0</v>
      </c>
      <c r="S245" s="52" t="s">
        <v>201</v>
      </c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</row>
    <row r="246" spans="1:168" customFormat="1" ht="40.9" customHeight="1">
      <c r="A246" s="1"/>
      <c r="B246" s="278"/>
      <c r="C246" s="278"/>
      <c r="D246" s="276">
        <v>13</v>
      </c>
      <c r="E246" s="34" t="s">
        <v>201</v>
      </c>
      <c r="F246" s="34" t="s">
        <v>201</v>
      </c>
      <c r="G246" s="52" t="s">
        <v>577</v>
      </c>
      <c r="H246" s="34" t="s">
        <v>19</v>
      </c>
      <c r="I246" s="116">
        <f>Zásobník[[#This Row],[Predpokladané náklady na realizáciu projektu '[eur s DPH']2]]/1.2</f>
        <v>1733333.3333333335</v>
      </c>
      <c r="J246" s="51">
        <v>2080000</v>
      </c>
      <c r="K246" s="34" t="s">
        <v>132</v>
      </c>
      <c r="L246" s="34" t="s">
        <v>21</v>
      </c>
      <c r="M246" s="66" t="s">
        <v>202</v>
      </c>
      <c r="N246" s="52" t="s">
        <v>74</v>
      </c>
      <c r="O246" s="52" t="s">
        <v>203</v>
      </c>
      <c r="P246" s="52" t="s">
        <v>201</v>
      </c>
      <c r="Q246" s="52">
        <v>137</v>
      </c>
      <c r="R246" s="52">
        <v>0</v>
      </c>
      <c r="S246" s="52" t="s">
        <v>201</v>
      </c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</row>
    <row r="247" spans="1:168" customFormat="1" ht="40.9" customHeight="1">
      <c r="A247" s="1"/>
      <c r="B247" s="278"/>
      <c r="C247" s="278"/>
      <c r="D247" s="276">
        <v>13</v>
      </c>
      <c r="E247" s="34" t="s">
        <v>201</v>
      </c>
      <c r="F247" s="34" t="s">
        <v>201</v>
      </c>
      <c r="G247" s="52" t="s">
        <v>578</v>
      </c>
      <c r="H247" s="34" t="s">
        <v>19</v>
      </c>
      <c r="I247" s="116">
        <f>Zásobník[[#This Row],[Predpokladané náklady na realizáciu projektu '[eur s DPH']2]]/1.2</f>
        <v>833333.33333333337</v>
      </c>
      <c r="J247" s="51">
        <v>1000000</v>
      </c>
      <c r="K247" s="34" t="s">
        <v>132</v>
      </c>
      <c r="L247" s="34" t="s">
        <v>21</v>
      </c>
      <c r="M247" s="66" t="s">
        <v>202</v>
      </c>
      <c r="N247" s="52" t="s">
        <v>74</v>
      </c>
      <c r="O247" s="52" t="s">
        <v>203</v>
      </c>
      <c r="P247" s="52" t="s">
        <v>201</v>
      </c>
      <c r="Q247" s="52">
        <v>137</v>
      </c>
      <c r="R247" s="52">
        <v>0</v>
      </c>
      <c r="S247" s="52" t="s">
        <v>201</v>
      </c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</row>
    <row r="248" spans="1:168" customFormat="1" ht="40.9" customHeight="1">
      <c r="A248" s="1"/>
      <c r="B248" s="278"/>
      <c r="C248" s="278"/>
      <c r="D248" s="276">
        <v>13</v>
      </c>
      <c r="E248" s="34" t="s">
        <v>201</v>
      </c>
      <c r="F248" s="34" t="s">
        <v>201</v>
      </c>
      <c r="G248" s="52" t="s">
        <v>579</v>
      </c>
      <c r="H248" s="34" t="s">
        <v>19</v>
      </c>
      <c r="I248" s="116">
        <f>Zásobník[[#This Row],[Predpokladané náklady na realizáciu projektu '[eur s DPH']2]]/1.2</f>
        <v>833333.33333333337</v>
      </c>
      <c r="J248" s="51">
        <v>1000000</v>
      </c>
      <c r="K248" s="34" t="s">
        <v>132</v>
      </c>
      <c r="L248" s="34" t="s">
        <v>21</v>
      </c>
      <c r="M248" s="66" t="s">
        <v>202</v>
      </c>
      <c r="N248" s="52" t="s">
        <v>74</v>
      </c>
      <c r="O248" s="52" t="s">
        <v>203</v>
      </c>
      <c r="P248" s="52" t="s">
        <v>201</v>
      </c>
      <c r="Q248" s="52">
        <v>137</v>
      </c>
      <c r="R248" s="52">
        <v>0</v>
      </c>
      <c r="S248" s="52" t="s">
        <v>201</v>
      </c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</row>
    <row r="249" spans="1:168" customFormat="1" ht="40.9" hidden="1" customHeight="1">
      <c r="A249" s="1"/>
      <c r="B249" s="278"/>
      <c r="C249" s="278"/>
      <c r="D249" s="276">
        <v>14</v>
      </c>
      <c r="E249" s="34" t="s">
        <v>201</v>
      </c>
      <c r="F249" s="34" t="s">
        <v>201</v>
      </c>
      <c r="G249" s="52" t="s">
        <v>580</v>
      </c>
      <c r="H249" s="34" t="s">
        <v>19</v>
      </c>
      <c r="I249" s="116">
        <f>Zásobník[[#This Row],[Predpokladané náklady na realizáciu projektu '[eur s DPH']2]]/1.2</f>
        <v>192500</v>
      </c>
      <c r="J249" s="51">
        <v>231000</v>
      </c>
      <c r="K249" s="34" t="s">
        <v>132</v>
      </c>
      <c r="L249" s="34" t="s">
        <v>21</v>
      </c>
      <c r="M249" s="66" t="s">
        <v>225</v>
      </c>
      <c r="N249" s="52" t="s">
        <v>74</v>
      </c>
      <c r="O249" s="52" t="s">
        <v>206</v>
      </c>
      <c r="P249" s="52" t="s">
        <v>201</v>
      </c>
      <c r="Q249" s="52">
        <v>132</v>
      </c>
      <c r="R249" s="52">
        <v>0</v>
      </c>
      <c r="S249" s="52" t="s">
        <v>201</v>
      </c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</row>
    <row r="250" spans="1:168" customFormat="1" ht="40.9" hidden="1" customHeight="1">
      <c r="A250" s="1"/>
      <c r="B250" s="278"/>
      <c r="C250" s="278"/>
      <c r="D250" s="276">
        <v>14</v>
      </c>
      <c r="E250" s="34" t="s">
        <v>201</v>
      </c>
      <c r="F250" s="34" t="s">
        <v>201</v>
      </c>
      <c r="G250" s="52" t="s">
        <v>581</v>
      </c>
      <c r="H250" s="34" t="s">
        <v>19</v>
      </c>
      <c r="I250" s="116">
        <f>Zásobník[[#This Row],[Predpokladané náklady na realizáciu projektu '[eur s DPH']2]]/1.2</f>
        <v>97500</v>
      </c>
      <c r="J250" s="51">
        <v>117000</v>
      </c>
      <c r="K250" s="34" t="s">
        <v>132</v>
      </c>
      <c r="L250" s="34" t="s">
        <v>21</v>
      </c>
      <c r="M250" s="66" t="s">
        <v>225</v>
      </c>
      <c r="N250" s="52" t="s">
        <v>74</v>
      </c>
      <c r="O250" s="52" t="s">
        <v>206</v>
      </c>
      <c r="P250" s="52" t="s">
        <v>201</v>
      </c>
      <c r="Q250" s="52">
        <v>132</v>
      </c>
      <c r="R250" s="52">
        <v>0</v>
      </c>
      <c r="S250" s="52" t="s">
        <v>201</v>
      </c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</row>
    <row r="251" spans="1:168" customFormat="1" ht="40.9" customHeight="1">
      <c r="A251" s="1"/>
      <c r="B251" s="278"/>
      <c r="C251" s="278"/>
      <c r="D251" s="276">
        <v>15</v>
      </c>
      <c r="E251" s="34" t="s">
        <v>201</v>
      </c>
      <c r="F251" s="34" t="s">
        <v>201</v>
      </c>
      <c r="G251" s="52" t="s">
        <v>582</v>
      </c>
      <c r="H251" s="34" t="s">
        <v>19</v>
      </c>
      <c r="I251" s="116">
        <f>Zásobník[[#This Row],[Predpokladané náklady na realizáciu projektu '[eur s DPH']2]]/1.2</f>
        <v>1964285</v>
      </c>
      <c r="J251" s="51">
        <v>2357142</v>
      </c>
      <c r="K251" s="34" t="s">
        <v>132</v>
      </c>
      <c r="L251" s="34" t="s">
        <v>21</v>
      </c>
      <c r="M251" s="66" t="s">
        <v>202</v>
      </c>
      <c r="N251" s="52" t="s">
        <v>74</v>
      </c>
      <c r="O251" s="52" t="s">
        <v>203</v>
      </c>
      <c r="P251" s="52" t="s">
        <v>201</v>
      </c>
      <c r="Q251" s="52">
        <v>128</v>
      </c>
      <c r="R251" s="52">
        <v>0</v>
      </c>
      <c r="S251" s="52" t="s">
        <v>201</v>
      </c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</row>
    <row r="252" spans="1:168" customFormat="1" ht="40.9" customHeight="1">
      <c r="A252" s="1"/>
      <c r="B252" s="278"/>
      <c r="C252" s="278"/>
      <c r="D252" s="276">
        <v>15</v>
      </c>
      <c r="E252" s="34" t="s">
        <v>201</v>
      </c>
      <c r="F252" s="34" t="s">
        <v>201</v>
      </c>
      <c r="G252" s="52" t="s">
        <v>583</v>
      </c>
      <c r="H252" s="34" t="s">
        <v>19</v>
      </c>
      <c r="I252" s="116">
        <f>Zásobník[[#This Row],[Predpokladané náklady na realizáciu projektu '[eur s DPH']2]]/1.2</f>
        <v>1964285</v>
      </c>
      <c r="J252" s="51">
        <v>2357142</v>
      </c>
      <c r="K252" s="34" t="s">
        <v>132</v>
      </c>
      <c r="L252" s="34" t="s">
        <v>21</v>
      </c>
      <c r="M252" s="66" t="s">
        <v>202</v>
      </c>
      <c r="N252" s="52" t="s">
        <v>74</v>
      </c>
      <c r="O252" s="52" t="s">
        <v>203</v>
      </c>
      <c r="P252" s="52" t="s">
        <v>201</v>
      </c>
      <c r="Q252" s="52">
        <v>128</v>
      </c>
      <c r="R252" s="52">
        <v>0</v>
      </c>
      <c r="S252" s="52" t="s">
        <v>201</v>
      </c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</row>
    <row r="253" spans="1:168" customFormat="1" ht="40.9" customHeight="1">
      <c r="A253" s="1"/>
      <c r="B253" s="278"/>
      <c r="C253" s="278"/>
      <c r="D253" s="276">
        <v>15</v>
      </c>
      <c r="E253" s="34" t="s">
        <v>201</v>
      </c>
      <c r="F253" s="34" t="s">
        <v>201</v>
      </c>
      <c r="G253" s="52" t="s">
        <v>584</v>
      </c>
      <c r="H253" s="34" t="s">
        <v>19</v>
      </c>
      <c r="I253" s="116">
        <f>Zásobník[[#This Row],[Predpokladané náklady na realizáciu projektu '[eur s DPH']2]]/1.2</f>
        <v>1964285</v>
      </c>
      <c r="J253" s="51">
        <v>2357142</v>
      </c>
      <c r="K253" s="34" t="s">
        <v>132</v>
      </c>
      <c r="L253" s="34" t="s">
        <v>21</v>
      </c>
      <c r="M253" s="66" t="s">
        <v>202</v>
      </c>
      <c r="N253" s="52" t="s">
        <v>74</v>
      </c>
      <c r="O253" s="52" t="s">
        <v>203</v>
      </c>
      <c r="P253" s="52" t="s">
        <v>201</v>
      </c>
      <c r="Q253" s="52">
        <v>128</v>
      </c>
      <c r="R253" s="52">
        <v>0</v>
      </c>
      <c r="S253" s="52" t="s">
        <v>201</v>
      </c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</row>
    <row r="254" spans="1:168" customFormat="1" ht="40.9" customHeight="1">
      <c r="A254" s="1"/>
      <c r="B254" s="278"/>
      <c r="C254" s="278"/>
      <c r="D254" s="276">
        <v>15</v>
      </c>
      <c r="E254" s="34" t="s">
        <v>201</v>
      </c>
      <c r="F254" s="34" t="s">
        <v>201</v>
      </c>
      <c r="G254" s="52" t="s">
        <v>585</v>
      </c>
      <c r="H254" s="34" t="s">
        <v>19</v>
      </c>
      <c r="I254" s="116">
        <f>Zásobník[[#This Row],[Predpokladané náklady na realizáciu projektu '[eur s DPH']2]]/1.2</f>
        <v>1964285</v>
      </c>
      <c r="J254" s="51">
        <v>2357142</v>
      </c>
      <c r="K254" s="34" t="s">
        <v>132</v>
      </c>
      <c r="L254" s="34" t="s">
        <v>21</v>
      </c>
      <c r="M254" s="66" t="s">
        <v>202</v>
      </c>
      <c r="N254" s="52" t="s">
        <v>74</v>
      </c>
      <c r="O254" s="52" t="s">
        <v>203</v>
      </c>
      <c r="P254" s="52" t="s">
        <v>201</v>
      </c>
      <c r="Q254" s="52">
        <v>128</v>
      </c>
      <c r="R254" s="52">
        <v>0</v>
      </c>
      <c r="S254" s="52" t="s">
        <v>201</v>
      </c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</row>
    <row r="255" spans="1:168" customFormat="1" ht="40.9" customHeight="1">
      <c r="A255" s="1"/>
      <c r="B255" s="278"/>
      <c r="C255" s="278"/>
      <c r="D255" s="276">
        <v>15</v>
      </c>
      <c r="E255" s="34" t="s">
        <v>201</v>
      </c>
      <c r="F255" s="34" t="s">
        <v>201</v>
      </c>
      <c r="G255" s="52" t="s">
        <v>586</v>
      </c>
      <c r="H255" s="34" t="s">
        <v>19</v>
      </c>
      <c r="I255" s="116">
        <f>Zásobník[[#This Row],[Predpokladané náklady na realizáciu projektu '[eur s DPH']2]]/1.2</f>
        <v>1964285</v>
      </c>
      <c r="J255" s="51">
        <v>2357142</v>
      </c>
      <c r="K255" s="34" t="s">
        <v>132</v>
      </c>
      <c r="L255" s="34" t="s">
        <v>21</v>
      </c>
      <c r="M255" s="66" t="s">
        <v>202</v>
      </c>
      <c r="N255" s="52" t="s">
        <v>74</v>
      </c>
      <c r="O255" s="52" t="s">
        <v>203</v>
      </c>
      <c r="P255" s="52" t="s">
        <v>201</v>
      </c>
      <c r="Q255" s="52">
        <v>128</v>
      </c>
      <c r="R255" s="52">
        <v>0</v>
      </c>
      <c r="S255" s="52" t="s">
        <v>201</v>
      </c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</row>
    <row r="256" spans="1:168" customFormat="1" ht="40.9" customHeight="1">
      <c r="A256" s="1"/>
      <c r="B256" s="278"/>
      <c r="C256" s="278"/>
      <c r="D256" s="276">
        <v>15</v>
      </c>
      <c r="E256" s="34" t="s">
        <v>201</v>
      </c>
      <c r="F256" s="34" t="s">
        <v>201</v>
      </c>
      <c r="G256" s="52" t="s">
        <v>587</v>
      </c>
      <c r="H256" s="34" t="s">
        <v>19</v>
      </c>
      <c r="I256" s="116">
        <f>Zásobník[[#This Row],[Predpokladané náklady na realizáciu projektu '[eur s DPH']2]]/1.2</f>
        <v>1964285</v>
      </c>
      <c r="J256" s="51">
        <v>2357142</v>
      </c>
      <c r="K256" s="34" t="s">
        <v>132</v>
      </c>
      <c r="L256" s="34" t="s">
        <v>21</v>
      </c>
      <c r="M256" s="66" t="s">
        <v>202</v>
      </c>
      <c r="N256" s="52" t="s">
        <v>74</v>
      </c>
      <c r="O256" s="52" t="s">
        <v>203</v>
      </c>
      <c r="P256" s="52" t="s">
        <v>201</v>
      </c>
      <c r="Q256" s="52">
        <v>128</v>
      </c>
      <c r="R256" s="52">
        <v>0</v>
      </c>
      <c r="S256" s="52" t="s">
        <v>201</v>
      </c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</row>
    <row r="257" spans="1:168" customFormat="1" ht="40.9" customHeight="1">
      <c r="A257" s="1"/>
      <c r="B257" s="278"/>
      <c r="C257" s="278"/>
      <c r="D257" s="276">
        <v>15</v>
      </c>
      <c r="E257" s="34" t="s">
        <v>201</v>
      </c>
      <c r="F257" s="34" t="s">
        <v>201</v>
      </c>
      <c r="G257" s="52" t="s">
        <v>588</v>
      </c>
      <c r="H257" s="34" t="s">
        <v>19</v>
      </c>
      <c r="I257" s="116">
        <f>Zásobník[[#This Row],[Predpokladané náklady na realizáciu projektu '[eur s DPH']2]]/1.2</f>
        <v>1964290</v>
      </c>
      <c r="J257" s="51">
        <v>2357148</v>
      </c>
      <c r="K257" s="34" t="s">
        <v>132</v>
      </c>
      <c r="L257" s="34" t="s">
        <v>21</v>
      </c>
      <c r="M257" s="66" t="s">
        <v>202</v>
      </c>
      <c r="N257" s="52" t="s">
        <v>74</v>
      </c>
      <c r="O257" s="52" t="s">
        <v>203</v>
      </c>
      <c r="P257" s="52" t="s">
        <v>201</v>
      </c>
      <c r="Q257" s="52">
        <v>128</v>
      </c>
      <c r="R257" s="52">
        <v>0</v>
      </c>
      <c r="S257" s="52" t="s">
        <v>201</v>
      </c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</row>
    <row r="258" spans="1:168" customFormat="1" ht="40.9" customHeight="1">
      <c r="A258" s="1"/>
      <c r="B258" s="278"/>
      <c r="C258" s="278"/>
      <c r="D258" s="276">
        <v>15</v>
      </c>
      <c r="E258" s="34" t="s">
        <v>201</v>
      </c>
      <c r="F258" s="34" t="s">
        <v>201</v>
      </c>
      <c r="G258" s="52" t="s">
        <v>589</v>
      </c>
      <c r="H258" s="34" t="s">
        <v>19</v>
      </c>
      <c r="I258" s="116">
        <f>Zásobník[[#This Row],[Predpokladané náklady na realizáciu projektu '[eur s DPH']2]]/1.2</f>
        <v>916666.66666666674</v>
      </c>
      <c r="J258" s="51">
        <v>1100000</v>
      </c>
      <c r="K258" s="34" t="s">
        <v>132</v>
      </c>
      <c r="L258" s="34" t="s">
        <v>21</v>
      </c>
      <c r="M258" s="66" t="s">
        <v>227</v>
      </c>
      <c r="N258" s="52" t="s">
        <v>74</v>
      </c>
      <c r="O258" s="52" t="s">
        <v>203</v>
      </c>
      <c r="P258" s="52" t="s">
        <v>201</v>
      </c>
      <c r="Q258" s="52">
        <v>128</v>
      </c>
      <c r="R258" s="52">
        <v>0</v>
      </c>
      <c r="S258" s="52" t="s">
        <v>201</v>
      </c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</row>
    <row r="259" spans="1:168" customFormat="1" ht="40.9" customHeight="1">
      <c r="A259" s="1"/>
      <c r="B259" s="278"/>
      <c r="C259" s="278"/>
      <c r="D259" s="276">
        <v>15</v>
      </c>
      <c r="E259" s="34" t="s">
        <v>201</v>
      </c>
      <c r="F259" s="34" t="s">
        <v>201</v>
      </c>
      <c r="G259" s="52" t="s">
        <v>590</v>
      </c>
      <c r="H259" s="34" t="s">
        <v>19</v>
      </c>
      <c r="I259" s="116">
        <f>Zásobník[[#This Row],[Predpokladané náklady na realizáciu projektu '[eur s DPH']2]]/1.2</f>
        <v>916666.66666666674</v>
      </c>
      <c r="J259" s="51">
        <v>1100000</v>
      </c>
      <c r="K259" s="34" t="s">
        <v>132</v>
      </c>
      <c r="L259" s="34" t="s">
        <v>21</v>
      </c>
      <c r="M259" s="66" t="s">
        <v>227</v>
      </c>
      <c r="N259" s="52" t="s">
        <v>74</v>
      </c>
      <c r="O259" s="52" t="s">
        <v>203</v>
      </c>
      <c r="P259" s="52" t="s">
        <v>201</v>
      </c>
      <c r="Q259" s="52">
        <v>128</v>
      </c>
      <c r="R259" s="52">
        <v>0</v>
      </c>
      <c r="S259" s="52" t="s">
        <v>201</v>
      </c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</row>
    <row r="260" spans="1:168" customFormat="1" ht="40.9" customHeight="1">
      <c r="A260" s="1"/>
      <c r="B260" s="278"/>
      <c r="C260" s="278"/>
      <c r="D260" s="276">
        <v>15</v>
      </c>
      <c r="E260" s="34" t="s">
        <v>201</v>
      </c>
      <c r="F260" s="34" t="s">
        <v>201</v>
      </c>
      <c r="G260" s="52" t="s">
        <v>591</v>
      </c>
      <c r="H260" s="34" t="s">
        <v>19</v>
      </c>
      <c r="I260" s="116">
        <f>Zásobník[[#This Row],[Predpokladané náklady na realizáciu projektu '[eur s DPH']2]]/1.2</f>
        <v>1041666.6666666667</v>
      </c>
      <c r="J260" s="51">
        <v>1250000</v>
      </c>
      <c r="K260" s="34" t="s">
        <v>132</v>
      </c>
      <c r="L260" s="34" t="s">
        <v>21</v>
      </c>
      <c r="M260" s="66" t="s">
        <v>202</v>
      </c>
      <c r="N260" s="52" t="s">
        <v>74</v>
      </c>
      <c r="O260" s="52" t="s">
        <v>203</v>
      </c>
      <c r="P260" s="52" t="s">
        <v>201</v>
      </c>
      <c r="Q260" s="52">
        <v>128</v>
      </c>
      <c r="R260" s="52">
        <v>0</v>
      </c>
      <c r="S260" s="52" t="s">
        <v>201</v>
      </c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</row>
    <row r="261" spans="1:168" customFormat="1" ht="40.9" customHeight="1">
      <c r="A261" s="1"/>
      <c r="B261" s="278"/>
      <c r="C261" s="278"/>
      <c r="D261" s="276">
        <v>15</v>
      </c>
      <c r="E261" s="34" t="s">
        <v>201</v>
      </c>
      <c r="F261" s="34" t="s">
        <v>201</v>
      </c>
      <c r="G261" s="52" t="s">
        <v>592</v>
      </c>
      <c r="H261" s="34" t="s">
        <v>19</v>
      </c>
      <c r="I261" s="116">
        <f>Zásobník[[#This Row],[Predpokladané náklady na realizáciu projektu '[eur s DPH']2]]/1.2</f>
        <v>1041666.6666666667</v>
      </c>
      <c r="J261" s="51">
        <v>1250000</v>
      </c>
      <c r="K261" s="34" t="s">
        <v>132</v>
      </c>
      <c r="L261" s="34" t="s">
        <v>21</v>
      </c>
      <c r="M261" s="66" t="s">
        <v>202</v>
      </c>
      <c r="N261" s="52" t="s">
        <v>74</v>
      </c>
      <c r="O261" s="52" t="s">
        <v>203</v>
      </c>
      <c r="P261" s="52" t="s">
        <v>201</v>
      </c>
      <c r="Q261" s="52">
        <v>128</v>
      </c>
      <c r="R261" s="52">
        <v>0</v>
      </c>
      <c r="S261" s="52" t="s">
        <v>201</v>
      </c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</row>
    <row r="262" spans="1:168" customFormat="1" ht="40.9" customHeight="1">
      <c r="A262" s="1"/>
      <c r="B262" s="278"/>
      <c r="C262" s="278"/>
      <c r="D262" s="276">
        <v>15</v>
      </c>
      <c r="E262" s="34" t="s">
        <v>201</v>
      </c>
      <c r="F262" s="34" t="s">
        <v>201</v>
      </c>
      <c r="G262" s="52" t="s">
        <v>220</v>
      </c>
      <c r="H262" s="34" t="s">
        <v>19</v>
      </c>
      <c r="I262" s="116">
        <f>Zásobník[[#This Row],[Predpokladané náklady na realizáciu projektu '[eur s DPH']2]]/1.2</f>
        <v>2666666.666666667</v>
      </c>
      <c r="J262" s="51">
        <v>3200000</v>
      </c>
      <c r="K262" s="34" t="s">
        <v>132</v>
      </c>
      <c r="L262" s="34" t="s">
        <v>21</v>
      </c>
      <c r="M262" s="66" t="s">
        <v>202</v>
      </c>
      <c r="N262" s="52" t="s">
        <v>74</v>
      </c>
      <c r="O262" s="52" t="s">
        <v>203</v>
      </c>
      <c r="P262" s="52" t="s">
        <v>201</v>
      </c>
      <c r="Q262" s="52">
        <v>128</v>
      </c>
      <c r="R262" s="52">
        <v>0</v>
      </c>
      <c r="S262" s="52" t="s">
        <v>201</v>
      </c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</row>
    <row r="263" spans="1:168" customFormat="1" ht="40.9" customHeight="1">
      <c r="A263" s="1"/>
      <c r="B263" s="278"/>
      <c r="C263" s="278"/>
      <c r="D263" s="276">
        <v>16</v>
      </c>
      <c r="E263" s="34" t="s">
        <v>201</v>
      </c>
      <c r="F263" s="34" t="s">
        <v>201</v>
      </c>
      <c r="G263" s="52" t="s">
        <v>593</v>
      </c>
      <c r="H263" s="34" t="s">
        <v>19</v>
      </c>
      <c r="I263" s="116">
        <f>Zásobník[[#This Row],[Predpokladané náklady na realizáciu projektu '[eur s DPH']2]]/1.2</f>
        <v>1875000</v>
      </c>
      <c r="J263" s="51">
        <v>2250000</v>
      </c>
      <c r="K263" s="34" t="s">
        <v>132</v>
      </c>
      <c r="L263" s="34" t="s">
        <v>21</v>
      </c>
      <c r="M263" s="66" t="s">
        <v>202</v>
      </c>
      <c r="N263" s="52" t="s">
        <v>74</v>
      </c>
      <c r="O263" s="52" t="s">
        <v>203</v>
      </c>
      <c r="P263" s="52" t="s">
        <v>201</v>
      </c>
      <c r="Q263" s="52">
        <v>122</v>
      </c>
      <c r="R263" s="52">
        <v>0</v>
      </c>
      <c r="S263" s="52" t="s">
        <v>201</v>
      </c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</row>
    <row r="264" spans="1:168" customFormat="1" ht="40.9" customHeight="1">
      <c r="A264" s="1"/>
      <c r="B264" s="278"/>
      <c r="C264" s="278"/>
      <c r="D264" s="276">
        <v>16</v>
      </c>
      <c r="E264" s="34" t="s">
        <v>201</v>
      </c>
      <c r="F264" s="34" t="s">
        <v>201</v>
      </c>
      <c r="G264" s="52" t="s">
        <v>594</v>
      </c>
      <c r="H264" s="34" t="s">
        <v>19</v>
      </c>
      <c r="I264" s="116">
        <f>Zásobník[[#This Row],[Predpokladané náklady na realizáciu projektu '[eur s DPH']2]]/1.2</f>
        <v>1875000</v>
      </c>
      <c r="J264" s="51">
        <v>2250000</v>
      </c>
      <c r="K264" s="34" t="s">
        <v>132</v>
      </c>
      <c r="L264" s="34" t="s">
        <v>21</v>
      </c>
      <c r="M264" s="66" t="s">
        <v>202</v>
      </c>
      <c r="N264" s="52" t="s">
        <v>74</v>
      </c>
      <c r="O264" s="52" t="s">
        <v>203</v>
      </c>
      <c r="P264" s="52" t="s">
        <v>201</v>
      </c>
      <c r="Q264" s="52">
        <v>122</v>
      </c>
      <c r="R264" s="52">
        <v>0</v>
      </c>
      <c r="S264" s="52" t="s">
        <v>201</v>
      </c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</row>
    <row r="265" spans="1:168" customFormat="1" ht="40.9" customHeight="1">
      <c r="A265" s="1"/>
      <c r="B265" s="278"/>
      <c r="C265" s="278"/>
      <c r="D265" s="276">
        <v>17</v>
      </c>
      <c r="E265" s="34" t="s">
        <v>201</v>
      </c>
      <c r="F265" s="34" t="s">
        <v>201</v>
      </c>
      <c r="G265" s="52" t="s">
        <v>221</v>
      </c>
      <c r="H265" s="34" t="s">
        <v>19</v>
      </c>
      <c r="I265" s="116">
        <f>Zásobník[[#This Row],[Predpokladané náklady na realizáciu projektu '[eur s DPH']2]]/1.2</f>
        <v>2758333.3333333335</v>
      </c>
      <c r="J265" s="51">
        <v>3310000</v>
      </c>
      <c r="K265" s="34" t="s">
        <v>132</v>
      </c>
      <c r="L265" s="34" t="s">
        <v>21</v>
      </c>
      <c r="M265" s="66" t="s">
        <v>205</v>
      </c>
      <c r="N265" s="52" t="s">
        <v>74</v>
      </c>
      <c r="O265" s="52" t="s">
        <v>595</v>
      </c>
      <c r="P265" s="52" t="s">
        <v>201</v>
      </c>
      <c r="Q265" s="52">
        <v>117</v>
      </c>
      <c r="R265" s="52">
        <v>0</v>
      </c>
      <c r="S265" s="52" t="s">
        <v>201</v>
      </c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</row>
    <row r="266" spans="1:168" customFormat="1" ht="40.9" customHeight="1">
      <c r="A266" s="1"/>
      <c r="B266" s="278"/>
      <c r="C266" s="278"/>
      <c r="D266" s="276">
        <v>18</v>
      </c>
      <c r="E266" s="34" t="s">
        <v>201</v>
      </c>
      <c r="F266" s="34" t="s">
        <v>201</v>
      </c>
      <c r="G266" s="52" t="s">
        <v>204</v>
      </c>
      <c r="H266" s="34" t="s">
        <v>19</v>
      </c>
      <c r="I266" s="116">
        <f>Zásobník[[#This Row],[Predpokladané náklady na realizáciu projektu '[eur s DPH']2]]/1.2</f>
        <v>24834264.166666668</v>
      </c>
      <c r="J266" s="51">
        <v>29801117</v>
      </c>
      <c r="K266" s="34" t="s">
        <v>132</v>
      </c>
      <c r="L266" s="34" t="s">
        <v>21</v>
      </c>
      <c r="M266" s="66" t="s">
        <v>205</v>
      </c>
      <c r="N266" s="52" t="s">
        <v>74</v>
      </c>
      <c r="O266" s="52" t="s">
        <v>206</v>
      </c>
      <c r="P266" s="52" t="s">
        <v>201</v>
      </c>
      <c r="Q266" s="52">
        <v>113</v>
      </c>
      <c r="R266" s="52">
        <v>0</v>
      </c>
      <c r="S266" s="52" t="s">
        <v>201</v>
      </c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</row>
    <row r="267" spans="1:168" customFormat="1" ht="40.9" customHeight="1">
      <c r="A267" s="1"/>
      <c r="B267" s="278"/>
      <c r="C267" s="278"/>
      <c r="D267" s="276">
        <v>19</v>
      </c>
      <c r="E267" s="34" t="s">
        <v>201</v>
      </c>
      <c r="F267" s="34" t="s">
        <v>201</v>
      </c>
      <c r="G267" s="52" t="s">
        <v>215</v>
      </c>
      <c r="H267" s="34" t="s">
        <v>19</v>
      </c>
      <c r="I267" s="116">
        <f>Zásobník[[#This Row],[Predpokladané náklady na realizáciu projektu '[eur s DPH']2]]/1.2</f>
        <v>2125000</v>
      </c>
      <c r="J267" s="51">
        <v>2550000</v>
      </c>
      <c r="K267" s="34" t="s">
        <v>132</v>
      </c>
      <c r="L267" s="34" t="s">
        <v>21</v>
      </c>
      <c r="M267" s="66" t="s">
        <v>596</v>
      </c>
      <c r="N267" s="52" t="s">
        <v>74</v>
      </c>
      <c r="O267" s="52" t="s">
        <v>595</v>
      </c>
      <c r="P267" s="52" t="s">
        <v>201</v>
      </c>
      <c r="Q267" s="52">
        <v>102</v>
      </c>
      <c r="R267" s="52">
        <v>0</v>
      </c>
      <c r="S267" s="52" t="s">
        <v>201</v>
      </c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</row>
    <row r="268" spans="1:168" customFormat="1" ht="40.9" customHeight="1">
      <c r="A268" s="1"/>
      <c r="B268" s="278"/>
      <c r="C268" s="278"/>
      <c r="D268" s="276">
        <v>20</v>
      </c>
      <c r="E268" s="34" t="s">
        <v>201</v>
      </c>
      <c r="F268" s="34" t="s">
        <v>201</v>
      </c>
      <c r="G268" s="52" t="s">
        <v>208</v>
      </c>
      <c r="H268" s="34" t="s">
        <v>19</v>
      </c>
      <c r="I268" s="116">
        <f>Zásobník[[#This Row],[Predpokladané náklady na realizáciu projektu '[eur s DPH']2]]/1.2</f>
        <v>12916666.666666668</v>
      </c>
      <c r="J268" s="51">
        <v>15500000</v>
      </c>
      <c r="K268" s="34" t="s">
        <v>132</v>
      </c>
      <c r="L268" s="34" t="s">
        <v>21</v>
      </c>
      <c r="M268" s="66" t="s">
        <v>205</v>
      </c>
      <c r="N268" s="52" t="s">
        <v>74</v>
      </c>
      <c r="O268" s="52" t="s">
        <v>595</v>
      </c>
      <c r="P268" s="52" t="s">
        <v>201</v>
      </c>
      <c r="Q268" s="52">
        <v>88</v>
      </c>
      <c r="R268" s="52">
        <v>0</v>
      </c>
      <c r="S268" s="52" t="s">
        <v>201</v>
      </c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</row>
    <row r="269" spans="1:168" customFormat="1" ht="40.9" customHeight="1">
      <c r="A269" s="1"/>
      <c r="B269" s="278"/>
      <c r="C269" s="278"/>
      <c r="D269" s="276">
        <v>20</v>
      </c>
      <c r="E269" s="34" t="s">
        <v>201</v>
      </c>
      <c r="F269" s="34" t="s">
        <v>201</v>
      </c>
      <c r="G269" s="52" t="s">
        <v>224</v>
      </c>
      <c r="H269" s="34" t="s">
        <v>19</v>
      </c>
      <c r="I269" s="116">
        <f>Zásobník[[#This Row],[Predpokladané náklady na realizáciu projektu '[eur s DPH']2]]/1.2</f>
        <v>1099750</v>
      </c>
      <c r="J269" s="51">
        <v>1319700</v>
      </c>
      <c r="K269" s="34" t="s">
        <v>132</v>
      </c>
      <c r="L269" s="34" t="s">
        <v>21</v>
      </c>
      <c r="M269" s="66" t="s">
        <v>225</v>
      </c>
      <c r="N269" s="52" t="s">
        <v>74</v>
      </c>
      <c r="O269" s="52" t="s">
        <v>206</v>
      </c>
      <c r="P269" s="52" t="s">
        <v>201</v>
      </c>
      <c r="Q269" s="52">
        <v>88</v>
      </c>
      <c r="R269" s="52">
        <v>0</v>
      </c>
      <c r="S269" s="52" t="s">
        <v>201</v>
      </c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</row>
    <row r="270" spans="1:168" customFormat="1" ht="40.9" customHeight="1">
      <c r="A270" s="1"/>
      <c r="B270" s="278"/>
      <c r="C270" s="278"/>
      <c r="D270" s="276">
        <v>21</v>
      </c>
      <c r="E270" s="34" t="s">
        <v>201</v>
      </c>
      <c r="F270" s="34" t="s">
        <v>201</v>
      </c>
      <c r="G270" s="52" t="s">
        <v>222</v>
      </c>
      <c r="H270" s="34" t="s">
        <v>19</v>
      </c>
      <c r="I270" s="116">
        <f>Zásobník[[#This Row],[Predpokladané náklady na realizáciu projektu '[eur s DPH']2]]/1.2</f>
        <v>1666666.6666666667</v>
      </c>
      <c r="J270" s="51">
        <v>2000000</v>
      </c>
      <c r="K270" s="34" t="s">
        <v>132</v>
      </c>
      <c r="L270" s="34" t="s">
        <v>21</v>
      </c>
      <c r="M270" s="66" t="s">
        <v>598</v>
      </c>
      <c r="N270" s="52" t="s">
        <v>74</v>
      </c>
      <c r="O270" s="52" t="s">
        <v>223</v>
      </c>
      <c r="P270" s="52" t="s">
        <v>201</v>
      </c>
      <c r="Q270" s="52">
        <v>73</v>
      </c>
      <c r="R270" s="52">
        <v>0</v>
      </c>
      <c r="S270" s="52" t="s">
        <v>201</v>
      </c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</row>
    <row r="271" spans="1:168" customFormat="1" ht="40.9" customHeight="1">
      <c r="A271" s="1"/>
      <c r="B271" s="278"/>
      <c r="C271" s="278"/>
      <c r="D271" s="276">
        <v>21</v>
      </c>
      <c r="E271" s="34" t="s">
        <v>201</v>
      </c>
      <c r="F271" s="34" t="s">
        <v>201</v>
      </c>
      <c r="G271" s="52" t="s">
        <v>226</v>
      </c>
      <c r="H271" s="34" t="s">
        <v>19</v>
      </c>
      <c r="I271" s="116">
        <f>Zásobník[[#This Row],[Predpokladané náklady na realizáciu projektu '[eur s DPH']2]]/1.2</f>
        <v>833333.33333333337</v>
      </c>
      <c r="J271" s="51">
        <v>1000000</v>
      </c>
      <c r="K271" s="34" t="s">
        <v>132</v>
      </c>
      <c r="L271" s="34" t="s">
        <v>21</v>
      </c>
      <c r="M271" s="66" t="s">
        <v>227</v>
      </c>
      <c r="N271" s="52" t="s">
        <v>74</v>
      </c>
      <c r="O271" s="52" t="s">
        <v>599</v>
      </c>
      <c r="P271" s="52" t="s">
        <v>201</v>
      </c>
      <c r="Q271" s="52">
        <v>73</v>
      </c>
      <c r="R271" s="52">
        <v>0</v>
      </c>
      <c r="S271" s="52" t="s">
        <v>201</v>
      </c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</row>
    <row r="272" spans="1:168" customFormat="1" ht="40.9" customHeight="1">
      <c r="A272" s="1"/>
      <c r="B272" s="278"/>
      <c r="C272" s="278"/>
      <c r="D272" s="276">
        <v>1</v>
      </c>
      <c r="E272" s="34" t="s">
        <v>201</v>
      </c>
      <c r="F272" s="34" t="s">
        <v>201</v>
      </c>
      <c r="G272" s="52" t="s">
        <v>240</v>
      </c>
      <c r="H272" s="34" t="s">
        <v>180</v>
      </c>
      <c r="I272" s="116">
        <f>Zásobník[[#This Row],[Predpokladané náklady na realizáciu projektu '[eur s DPH']2]]/1.2</f>
        <v>833333.33333333337</v>
      </c>
      <c r="J272" s="51">
        <v>1000000</v>
      </c>
      <c r="K272" s="34" t="s">
        <v>132</v>
      </c>
      <c r="L272" s="34" t="s">
        <v>21</v>
      </c>
      <c r="M272" s="66" t="s">
        <v>241</v>
      </c>
      <c r="N272" s="52" t="s">
        <v>74</v>
      </c>
      <c r="O272" s="52" t="s">
        <v>230</v>
      </c>
      <c r="P272" s="52" t="s">
        <v>201</v>
      </c>
      <c r="Q272" s="52">
        <v>117</v>
      </c>
      <c r="R272" s="52">
        <v>0</v>
      </c>
      <c r="S272" s="52" t="s">
        <v>201</v>
      </c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</row>
    <row r="273" spans="1:168" customFormat="1" ht="40.9" hidden="1" customHeight="1">
      <c r="A273" s="1"/>
      <c r="B273" s="278"/>
      <c r="C273" s="278"/>
      <c r="D273" s="276">
        <v>1</v>
      </c>
      <c r="E273" s="34" t="s">
        <v>201</v>
      </c>
      <c r="F273" s="34" t="s">
        <v>201</v>
      </c>
      <c r="G273" s="52" t="s">
        <v>327</v>
      </c>
      <c r="H273" s="34" t="s">
        <v>180</v>
      </c>
      <c r="I273" s="116">
        <f>Zásobník[[#This Row],[Predpokladané náklady na realizáciu projektu '[eur s DPH']2]]/1.2</f>
        <v>100000</v>
      </c>
      <c r="J273" s="51">
        <v>120000</v>
      </c>
      <c r="K273" s="34" t="s">
        <v>132</v>
      </c>
      <c r="L273" s="34" t="s">
        <v>21</v>
      </c>
      <c r="M273" s="66" t="s">
        <v>328</v>
      </c>
      <c r="N273" s="52" t="s">
        <v>74</v>
      </c>
      <c r="O273" s="52" t="s">
        <v>230</v>
      </c>
      <c r="P273" s="52" t="s">
        <v>201</v>
      </c>
      <c r="Q273" s="52">
        <v>117</v>
      </c>
      <c r="R273" s="52">
        <v>0</v>
      </c>
      <c r="S273" s="52" t="s">
        <v>201</v>
      </c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</row>
    <row r="274" spans="1:168" customFormat="1" ht="40.9" hidden="1" customHeight="1">
      <c r="A274" s="1"/>
      <c r="B274" s="278"/>
      <c r="C274" s="278"/>
      <c r="D274" s="276">
        <v>1</v>
      </c>
      <c r="E274" s="34" t="s">
        <v>201</v>
      </c>
      <c r="F274" s="34" t="s">
        <v>201</v>
      </c>
      <c r="G274" s="52" t="s">
        <v>329</v>
      </c>
      <c r="H274" s="34" t="s">
        <v>180</v>
      </c>
      <c r="I274" s="116">
        <f>Zásobník[[#This Row],[Predpokladané náklady na realizáciu projektu '[eur s DPH']2]]/1.2</f>
        <v>166666.66666666669</v>
      </c>
      <c r="J274" s="51">
        <v>200000</v>
      </c>
      <c r="K274" s="34" t="s">
        <v>132</v>
      </c>
      <c r="L274" s="34" t="s">
        <v>21</v>
      </c>
      <c r="M274" s="66" t="s">
        <v>328</v>
      </c>
      <c r="N274" s="52" t="s">
        <v>74</v>
      </c>
      <c r="O274" s="52" t="s">
        <v>237</v>
      </c>
      <c r="P274" s="52" t="s">
        <v>201</v>
      </c>
      <c r="Q274" s="52">
        <v>117</v>
      </c>
      <c r="R274" s="52">
        <v>0</v>
      </c>
      <c r="S274" s="52" t="s">
        <v>201</v>
      </c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</row>
    <row r="275" spans="1:168" customFormat="1" ht="40.9" customHeight="1">
      <c r="A275" s="1"/>
      <c r="B275" s="278"/>
      <c r="C275" s="278"/>
      <c r="D275" s="276">
        <v>1</v>
      </c>
      <c r="E275" s="85" t="s">
        <v>201</v>
      </c>
      <c r="F275" s="85" t="s">
        <v>201</v>
      </c>
      <c r="G275" s="86" t="s">
        <v>231</v>
      </c>
      <c r="H275" s="85" t="s">
        <v>180</v>
      </c>
      <c r="I275" s="116">
        <f>Zásobník[[#This Row],[Predpokladané náklady na realizáciu projektu '[eur s DPH']2]]/1.2</f>
        <v>1500000</v>
      </c>
      <c r="J275" s="87">
        <v>1800000</v>
      </c>
      <c r="K275" s="85" t="s">
        <v>132</v>
      </c>
      <c r="L275" s="85" t="s">
        <v>21</v>
      </c>
      <c r="M275" s="88" t="s">
        <v>232</v>
      </c>
      <c r="N275" s="86" t="s">
        <v>74</v>
      </c>
      <c r="O275" s="86" t="s">
        <v>230</v>
      </c>
      <c r="P275" s="86" t="s">
        <v>201</v>
      </c>
      <c r="Q275" s="86">
        <v>117</v>
      </c>
      <c r="R275" s="52">
        <v>0</v>
      </c>
      <c r="S275" s="52" t="s">
        <v>201</v>
      </c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</row>
    <row r="276" spans="1:168" customFormat="1" ht="40.9" hidden="1" customHeight="1">
      <c r="A276" s="1"/>
      <c r="B276" s="278"/>
      <c r="C276" s="278"/>
      <c r="D276" s="196">
        <v>2</v>
      </c>
      <c r="E276" s="197" t="s">
        <v>201</v>
      </c>
      <c r="F276" s="197" t="s">
        <v>201</v>
      </c>
      <c r="G276" s="198" t="s">
        <v>333</v>
      </c>
      <c r="H276" s="197" t="s">
        <v>180</v>
      </c>
      <c r="I276" s="116">
        <f>Zásobník[[#This Row],[Predpokladané náklady na realizáciu projektu '[eur s DPH']2]]/1.2</f>
        <v>83333.333333333343</v>
      </c>
      <c r="J276" s="200">
        <v>100000</v>
      </c>
      <c r="K276" s="197" t="s">
        <v>132</v>
      </c>
      <c r="L276" s="197" t="s">
        <v>21</v>
      </c>
      <c r="M276" s="201" t="s">
        <v>232</v>
      </c>
      <c r="N276" s="198" t="s">
        <v>74</v>
      </c>
      <c r="O276" s="198" t="s">
        <v>326</v>
      </c>
      <c r="P276" s="198" t="s">
        <v>201</v>
      </c>
      <c r="Q276" s="198">
        <v>107</v>
      </c>
      <c r="R276" s="52">
        <v>0</v>
      </c>
      <c r="S276" s="52" t="s">
        <v>201</v>
      </c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</row>
    <row r="277" spans="1:168" customFormat="1" ht="40.9" hidden="1" customHeight="1">
      <c r="A277" s="1"/>
      <c r="B277" s="278"/>
      <c r="C277" s="278"/>
      <c r="D277" s="196">
        <v>2</v>
      </c>
      <c r="E277" s="197" t="s">
        <v>201</v>
      </c>
      <c r="F277" s="197" t="s">
        <v>201</v>
      </c>
      <c r="G277" s="198" t="s">
        <v>334</v>
      </c>
      <c r="H277" s="197" t="s">
        <v>180</v>
      </c>
      <c r="I277" s="116">
        <f>Zásobník[[#This Row],[Predpokladané náklady na realizáciu projektu '[eur s DPH']2]]/1.2</f>
        <v>83333.333333333343</v>
      </c>
      <c r="J277" s="200">
        <v>100000</v>
      </c>
      <c r="K277" s="197" t="s">
        <v>132</v>
      </c>
      <c r="L277" s="197" t="s">
        <v>21</v>
      </c>
      <c r="M277" s="201" t="s">
        <v>232</v>
      </c>
      <c r="N277" s="198" t="s">
        <v>74</v>
      </c>
      <c r="O277" s="198" t="s">
        <v>326</v>
      </c>
      <c r="P277" s="198" t="s">
        <v>201</v>
      </c>
      <c r="Q277" s="198">
        <v>107</v>
      </c>
      <c r="R277" s="52">
        <v>0</v>
      </c>
      <c r="S277" s="52" t="s">
        <v>201</v>
      </c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</row>
    <row r="278" spans="1:168" customFormat="1" ht="40.9" hidden="1" customHeight="1">
      <c r="A278" s="1"/>
      <c r="B278" s="278"/>
      <c r="C278" s="278"/>
      <c r="D278" s="196">
        <v>2</v>
      </c>
      <c r="E278" s="197" t="s">
        <v>201</v>
      </c>
      <c r="F278" s="197" t="s">
        <v>201</v>
      </c>
      <c r="G278" s="198" t="s">
        <v>335</v>
      </c>
      <c r="H278" s="197" t="s">
        <v>180</v>
      </c>
      <c r="I278" s="116">
        <f>Zásobník[[#This Row],[Predpokladané náklady na realizáciu projektu '[eur s DPH']2]]/1.2</f>
        <v>83333.333333333343</v>
      </c>
      <c r="J278" s="200">
        <v>100000</v>
      </c>
      <c r="K278" s="197" t="s">
        <v>132</v>
      </c>
      <c r="L278" s="197" t="s">
        <v>21</v>
      </c>
      <c r="M278" s="201" t="s">
        <v>232</v>
      </c>
      <c r="N278" s="198" t="s">
        <v>74</v>
      </c>
      <c r="O278" s="198" t="s">
        <v>326</v>
      </c>
      <c r="P278" s="198" t="s">
        <v>201</v>
      </c>
      <c r="Q278" s="198">
        <v>107</v>
      </c>
      <c r="R278" s="52">
        <v>0</v>
      </c>
      <c r="S278" s="52" t="s">
        <v>201</v>
      </c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</row>
    <row r="279" spans="1:168" customFormat="1" ht="40.9" customHeight="1">
      <c r="A279" s="1"/>
      <c r="B279" s="278"/>
      <c r="C279" s="278"/>
      <c r="D279" s="196">
        <v>3</v>
      </c>
      <c r="E279" s="197" t="s">
        <v>201</v>
      </c>
      <c r="F279" s="197" t="s">
        <v>201</v>
      </c>
      <c r="G279" s="198" t="s">
        <v>235</v>
      </c>
      <c r="H279" s="197" t="s">
        <v>180</v>
      </c>
      <c r="I279" s="116">
        <f>Zásobník[[#This Row],[Predpokladané náklady na realizáciu projektu '[eur s DPH']2]]/1.2</f>
        <v>1250000</v>
      </c>
      <c r="J279" s="200">
        <v>1500000</v>
      </c>
      <c r="K279" s="197" t="s">
        <v>132</v>
      </c>
      <c r="L279" s="197" t="s">
        <v>21</v>
      </c>
      <c r="M279" s="201" t="s">
        <v>236</v>
      </c>
      <c r="N279" s="198" t="s">
        <v>74</v>
      </c>
      <c r="O279" s="198" t="s">
        <v>237</v>
      </c>
      <c r="P279" s="198" t="s">
        <v>201</v>
      </c>
      <c r="Q279" s="198">
        <v>102</v>
      </c>
      <c r="R279" s="52">
        <v>0</v>
      </c>
      <c r="S279" s="52" t="s">
        <v>201</v>
      </c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</row>
    <row r="280" spans="1:168" customFormat="1" ht="40.9" customHeight="1">
      <c r="A280" s="1"/>
      <c r="B280" s="278"/>
      <c r="C280" s="278"/>
      <c r="D280" s="196">
        <v>4</v>
      </c>
      <c r="E280" s="197" t="s">
        <v>201</v>
      </c>
      <c r="F280" s="197" t="s">
        <v>201</v>
      </c>
      <c r="G280" s="198" t="s">
        <v>228</v>
      </c>
      <c r="H280" s="197" t="s">
        <v>180</v>
      </c>
      <c r="I280" s="116">
        <f>Zásobník[[#This Row],[Predpokladané náklady na realizáciu projektu '[eur s DPH']2]]/1.2</f>
        <v>1666666.6666666667</v>
      </c>
      <c r="J280" s="200">
        <v>2000000</v>
      </c>
      <c r="K280" s="197" t="s">
        <v>132</v>
      </c>
      <c r="L280" s="197" t="s">
        <v>21</v>
      </c>
      <c r="M280" s="201" t="s">
        <v>229</v>
      </c>
      <c r="N280" s="198" t="s">
        <v>74</v>
      </c>
      <c r="O280" s="198" t="s">
        <v>230</v>
      </c>
      <c r="P280" s="198" t="s">
        <v>201</v>
      </c>
      <c r="Q280" s="198">
        <v>98</v>
      </c>
      <c r="R280" s="52">
        <v>0</v>
      </c>
      <c r="S280" s="52" t="s">
        <v>201</v>
      </c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</row>
    <row r="281" spans="1:168" customFormat="1" ht="40.9" customHeight="1">
      <c r="A281" s="1"/>
      <c r="B281" s="278"/>
      <c r="C281" s="278"/>
      <c r="D281" s="196">
        <v>5</v>
      </c>
      <c r="E281" s="197" t="s">
        <v>201</v>
      </c>
      <c r="F281" s="197" t="s">
        <v>201</v>
      </c>
      <c r="G281" s="198" t="s">
        <v>233</v>
      </c>
      <c r="H281" s="197" t="s">
        <v>180</v>
      </c>
      <c r="I281" s="116">
        <f>Zásobník[[#This Row],[Predpokladané náklady na realizáciu projektu '[eur s DPH']2]]/1.2</f>
        <v>1250000</v>
      </c>
      <c r="J281" s="200">
        <v>1500000</v>
      </c>
      <c r="K281" s="197" t="s">
        <v>132</v>
      </c>
      <c r="L281" s="197" t="s">
        <v>21</v>
      </c>
      <c r="M281" s="201" t="s">
        <v>234</v>
      </c>
      <c r="N281" s="198" t="s">
        <v>74</v>
      </c>
      <c r="O281" s="198" t="s">
        <v>230</v>
      </c>
      <c r="P281" s="198" t="s">
        <v>201</v>
      </c>
      <c r="Q281" s="198">
        <v>87</v>
      </c>
      <c r="R281" s="52">
        <v>0</v>
      </c>
      <c r="S281" s="52" t="s">
        <v>201</v>
      </c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</row>
    <row r="282" spans="1:168" customFormat="1" ht="40.9" customHeight="1">
      <c r="A282" s="1"/>
      <c r="B282" s="278"/>
      <c r="C282" s="278"/>
      <c r="D282" s="196">
        <v>5</v>
      </c>
      <c r="E282" s="197" t="s">
        <v>201</v>
      </c>
      <c r="F282" s="197" t="s">
        <v>201</v>
      </c>
      <c r="G282" s="198" t="s">
        <v>238</v>
      </c>
      <c r="H282" s="197" t="s">
        <v>180</v>
      </c>
      <c r="I282" s="116">
        <f>Zásobník[[#This Row],[Predpokladané náklady na realizáciu projektu '[eur s DPH']2]]/1.2</f>
        <v>1000000</v>
      </c>
      <c r="J282" s="200">
        <v>1200000</v>
      </c>
      <c r="K282" s="197" t="s">
        <v>132</v>
      </c>
      <c r="L282" s="197" t="s">
        <v>21</v>
      </c>
      <c r="M282" s="201" t="s">
        <v>239</v>
      </c>
      <c r="N282" s="198" t="s">
        <v>74</v>
      </c>
      <c r="O282" s="198" t="s">
        <v>237</v>
      </c>
      <c r="P282" s="198" t="s">
        <v>201</v>
      </c>
      <c r="Q282" s="198">
        <v>87</v>
      </c>
      <c r="R282" s="52">
        <v>0</v>
      </c>
      <c r="S282" s="52" t="s">
        <v>201</v>
      </c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</row>
    <row r="283" spans="1:168" customFormat="1" ht="40.9" hidden="1" customHeight="1">
      <c r="A283" s="1"/>
      <c r="B283" s="278"/>
      <c r="C283" s="278"/>
      <c r="D283" s="196">
        <v>5</v>
      </c>
      <c r="E283" s="197" t="s">
        <v>201</v>
      </c>
      <c r="F283" s="197" t="s">
        <v>201</v>
      </c>
      <c r="G283" s="198" t="s">
        <v>330</v>
      </c>
      <c r="H283" s="197" t="s">
        <v>180</v>
      </c>
      <c r="I283" s="116">
        <f>Zásobník[[#This Row],[Predpokladané náklady na realizáciu projektu '[eur s DPH']2]]/1.2</f>
        <v>166666.66666666669</v>
      </c>
      <c r="J283" s="200">
        <v>200000</v>
      </c>
      <c r="K283" s="197" t="s">
        <v>132</v>
      </c>
      <c r="L283" s="197" t="s">
        <v>21</v>
      </c>
      <c r="M283" s="201" t="s">
        <v>331</v>
      </c>
      <c r="N283" s="198" t="s">
        <v>74</v>
      </c>
      <c r="O283" s="198" t="s">
        <v>237</v>
      </c>
      <c r="P283" s="198" t="s">
        <v>201</v>
      </c>
      <c r="Q283" s="198">
        <v>87</v>
      </c>
      <c r="R283" s="52">
        <v>0</v>
      </c>
      <c r="S283" s="52" t="s">
        <v>201</v>
      </c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</row>
    <row r="284" spans="1:168" customFormat="1" ht="40.9" hidden="1" customHeight="1">
      <c r="A284" s="1"/>
      <c r="B284" s="278"/>
      <c r="C284" s="278"/>
      <c r="D284" s="196">
        <v>5</v>
      </c>
      <c r="E284" s="197" t="s">
        <v>201</v>
      </c>
      <c r="F284" s="197" t="s">
        <v>201</v>
      </c>
      <c r="G284" s="198" t="s">
        <v>332</v>
      </c>
      <c r="H284" s="197" t="s">
        <v>180</v>
      </c>
      <c r="I284" s="116">
        <f>Zásobník[[#This Row],[Predpokladané náklady na realizáciu projektu '[eur s DPH']2]]/1.2</f>
        <v>133333.33333333334</v>
      </c>
      <c r="J284" s="200">
        <v>160000</v>
      </c>
      <c r="K284" s="197" t="s">
        <v>132</v>
      </c>
      <c r="L284" s="197" t="s">
        <v>21</v>
      </c>
      <c r="M284" s="201" t="s">
        <v>232</v>
      </c>
      <c r="N284" s="198" t="s">
        <v>74</v>
      </c>
      <c r="O284" s="198" t="s">
        <v>230</v>
      </c>
      <c r="P284" s="198" t="s">
        <v>201</v>
      </c>
      <c r="Q284" s="198">
        <v>87</v>
      </c>
      <c r="R284" s="52">
        <v>0</v>
      </c>
      <c r="S284" s="52" t="s">
        <v>201</v>
      </c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</row>
    <row r="285" spans="1:168" customFormat="1" ht="40.9" hidden="1" customHeight="1">
      <c r="A285" s="1"/>
      <c r="B285" s="278"/>
      <c r="C285" s="278"/>
      <c r="D285" s="196">
        <v>6</v>
      </c>
      <c r="E285" s="197" t="s">
        <v>201</v>
      </c>
      <c r="F285" s="197" t="s">
        <v>201</v>
      </c>
      <c r="G285" s="198" t="s">
        <v>325</v>
      </c>
      <c r="H285" s="197" t="s">
        <v>180</v>
      </c>
      <c r="I285" s="116">
        <f>Zásobník[[#This Row],[Predpokladané náklady na realizáciu projektu '[eur s DPH']2]]/1.2</f>
        <v>666666.66666666674</v>
      </c>
      <c r="J285" s="200">
        <v>800000</v>
      </c>
      <c r="K285" s="197" t="s">
        <v>132</v>
      </c>
      <c r="L285" s="197" t="s">
        <v>21</v>
      </c>
      <c r="M285" s="201" t="s">
        <v>232</v>
      </c>
      <c r="N285" s="198" t="s">
        <v>74</v>
      </c>
      <c r="O285" s="198" t="s">
        <v>326</v>
      </c>
      <c r="P285" s="198" t="s">
        <v>201</v>
      </c>
      <c r="Q285" s="198">
        <v>72</v>
      </c>
      <c r="R285" s="52">
        <v>0</v>
      </c>
      <c r="S285" s="52" t="s">
        <v>201</v>
      </c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</row>
    <row r="286" spans="1:168" customFormat="1" ht="40.9" hidden="1" customHeight="1">
      <c r="A286" s="1"/>
      <c r="B286" s="278"/>
      <c r="C286" s="278"/>
      <c r="D286" s="238" t="s">
        <v>603</v>
      </c>
      <c r="E286" s="197" t="s">
        <v>201</v>
      </c>
      <c r="F286" s="197" t="s">
        <v>201</v>
      </c>
      <c r="G286" s="198" t="s">
        <v>242</v>
      </c>
      <c r="H286" s="197" t="s">
        <v>243</v>
      </c>
      <c r="I286" s="116">
        <f>Zásobník[[#This Row],[Predpokladané náklady na realizáciu projektu '[eur s DPH']2]]/1.2</f>
        <v>258815</v>
      </c>
      <c r="J286" s="200">
        <v>310578</v>
      </c>
      <c r="K286" s="197" t="s">
        <v>132</v>
      </c>
      <c r="L286" s="197" t="s">
        <v>21</v>
      </c>
      <c r="M286" s="201" t="s">
        <v>244</v>
      </c>
      <c r="N286" s="198" t="s">
        <v>74</v>
      </c>
      <c r="O286" s="198" t="s">
        <v>245</v>
      </c>
      <c r="P286" s="198" t="s">
        <v>201</v>
      </c>
      <c r="Q286" s="198"/>
      <c r="R286" s="52">
        <v>0</v>
      </c>
      <c r="S286" s="52" t="s">
        <v>201</v>
      </c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</row>
    <row r="287" spans="1:168" customFormat="1" ht="40.9" customHeight="1">
      <c r="A287" s="1"/>
      <c r="B287" s="278"/>
      <c r="C287" s="278"/>
      <c r="D287" s="196">
        <v>1</v>
      </c>
      <c r="E287" s="197" t="s">
        <v>201</v>
      </c>
      <c r="F287" s="197" t="s">
        <v>201</v>
      </c>
      <c r="G287" s="198" t="s">
        <v>242</v>
      </c>
      <c r="H287" s="197" t="s">
        <v>243</v>
      </c>
      <c r="I287" s="116">
        <f>Zásobník[[#This Row],[Predpokladané náklady na realizáciu projektu '[eur s DPH']2]]/1.2</f>
        <v>7014708.333333334</v>
      </c>
      <c r="J287" s="200">
        <v>8417650</v>
      </c>
      <c r="K287" s="197" t="s">
        <v>132</v>
      </c>
      <c r="L287" s="197" t="s">
        <v>21</v>
      </c>
      <c r="M287" s="201" t="s">
        <v>244</v>
      </c>
      <c r="N287" s="198" t="s">
        <v>74</v>
      </c>
      <c r="O287" s="198" t="s">
        <v>245</v>
      </c>
      <c r="P287" s="198" t="s">
        <v>201</v>
      </c>
      <c r="Q287" s="198">
        <v>133</v>
      </c>
      <c r="R287" s="52">
        <v>0</v>
      </c>
      <c r="S287" s="52" t="s">
        <v>201</v>
      </c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</row>
    <row r="288" spans="1:168" customFormat="1" ht="40.9" customHeight="1">
      <c r="A288" s="1"/>
      <c r="B288" s="278"/>
      <c r="C288" s="278"/>
      <c r="D288" s="238" t="s">
        <v>603</v>
      </c>
      <c r="E288" s="197" t="s">
        <v>201</v>
      </c>
      <c r="F288" s="197" t="s">
        <v>201</v>
      </c>
      <c r="G288" s="198" t="s">
        <v>600</v>
      </c>
      <c r="H288" s="197" t="s">
        <v>112</v>
      </c>
      <c r="I288" s="116">
        <f>Zásobník[[#This Row],[Predpokladané náklady na realizáciu projektu '[eur s DPH']2]]/1.2</f>
        <v>1459305.2916666667</v>
      </c>
      <c r="J288" s="200">
        <v>1751166.35</v>
      </c>
      <c r="K288" s="197" t="s">
        <v>132</v>
      </c>
      <c r="L288" s="34" t="s">
        <v>21</v>
      </c>
      <c r="M288" s="201" t="s">
        <v>247</v>
      </c>
      <c r="N288" s="198" t="s">
        <v>74</v>
      </c>
      <c r="O288" s="198" t="s">
        <v>247</v>
      </c>
      <c r="P288" s="198" t="s">
        <v>201</v>
      </c>
      <c r="Q288" s="198"/>
      <c r="R288" s="52">
        <v>0</v>
      </c>
      <c r="S288" s="52" t="s">
        <v>201</v>
      </c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</row>
    <row r="289" spans="1:168" customFormat="1" ht="40.9" customHeight="1">
      <c r="A289" s="1"/>
      <c r="B289" s="278"/>
      <c r="C289" s="278"/>
      <c r="D289" s="238" t="s">
        <v>603</v>
      </c>
      <c r="E289" s="197" t="s">
        <v>201</v>
      </c>
      <c r="F289" s="197" t="s">
        <v>201</v>
      </c>
      <c r="G289" s="198" t="s">
        <v>601</v>
      </c>
      <c r="H289" s="197" t="s">
        <v>112</v>
      </c>
      <c r="I289" s="116">
        <f>Zásobník[[#This Row],[Predpokladané náklady na realizáciu projektu '[eur s DPH']2]]/1.2</f>
        <v>8500000</v>
      </c>
      <c r="J289" s="200">
        <v>10200000</v>
      </c>
      <c r="K289" s="197" t="s">
        <v>132</v>
      </c>
      <c r="L289" s="34" t="s">
        <v>21</v>
      </c>
      <c r="M289" s="201" t="s">
        <v>247</v>
      </c>
      <c r="N289" s="198" t="s">
        <v>74</v>
      </c>
      <c r="O289" s="198" t="s">
        <v>247</v>
      </c>
      <c r="P289" s="198" t="s">
        <v>201</v>
      </c>
      <c r="Q289" s="198"/>
      <c r="R289" s="52">
        <v>0</v>
      </c>
      <c r="S289" s="52" t="s">
        <v>201</v>
      </c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</row>
    <row r="290" spans="1:168" customFormat="1" ht="40.9" customHeight="1">
      <c r="A290" s="1"/>
      <c r="B290" s="278"/>
      <c r="C290" s="278"/>
      <c r="D290" s="196">
        <v>1</v>
      </c>
      <c r="E290" s="197" t="s">
        <v>201</v>
      </c>
      <c r="F290" s="197" t="s">
        <v>201</v>
      </c>
      <c r="G290" s="198" t="s">
        <v>251</v>
      </c>
      <c r="H290" s="197" t="s">
        <v>112</v>
      </c>
      <c r="I290" s="116">
        <f>Zásobník[[#This Row],[Predpokladané náklady na realizáciu projektu '[eur s DPH']2]]/1.2</f>
        <v>4000000</v>
      </c>
      <c r="J290" s="200">
        <v>4800000</v>
      </c>
      <c r="K290" s="197" t="s">
        <v>132</v>
      </c>
      <c r="L290" s="197" t="s">
        <v>21</v>
      </c>
      <c r="M290" s="201" t="s">
        <v>247</v>
      </c>
      <c r="N290" s="198" t="s">
        <v>74</v>
      </c>
      <c r="O290" s="198" t="s">
        <v>247</v>
      </c>
      <c r="P290" s="198" t="s">
        <v>201</v>
      </c>
      <c r="Q290" s="198">
        <v>137</v>
      </c>
      <c r="R290" s="52">
        <v>0</v>
      </c>
      <c r="S290" s="52" t="s">
        <v>201</v>
      </c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</row>
    <row r="291" spans="1:168" customFormat="1" ht="40.9" customHeight="1">
      <c r="A291" s="1"/>
      <c r="B291" s="278"/>
      <c r="C291" s="278"/>
      <c r="D291" s="196">
        <v>1</v>
      </c>
      <c r="E291" s="197" t="s">
        <v>201</v>
      </c>
      <c r="F291" s="197" t="s">
        <v>201</v>
      </c>
      <c r="G291" s="198" t="s">
        <v>257</v>
      </c>
      <c r="H291" s="197" t="s">
        <v>112</v>
      </c>
      <c r="I291" s="116">
        <f>Zásobník[[#This Row],[Predpokladané náklady na realizáciu projektu '[eur s DPH']2]]/1.2</f>
        <v>1833333.3333333335</v>
      </c>
      <c r="J291" s="200">
        <v>2200000</v>
      </c>
      <c r="K291" s="197" t="s">
        <v>132</v>
      </c>
      <c r="L291" s="197" t="s">
        <v>21</v>
      </c>
      <c r="M291" s="201" t="s">
        <v>247</v>
      </c>
      <c r="N291" s="198" t="s">
        <v>74</v>
      </c>
      <c r="O291" s="198" t="s">
        <v>247</v>
      </c>
      <c r="P291" s="198" t="s">
        <v>201</v>
      </c>
      <c r="Q291" s="198">
        <v>137</v>
      </c>
      <c r="R291" s="52">
        <v>0</v>
      </c>
      <c r="S291" s="52" t="s">
        <v>201</v>
      </c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</row>
    <row r="292" spans="1:168" customFormat="1" ht="40.9" customHeight="1">
      <c r="A292" s="1"/>
      <c r="B292" s="278"/>
      <c r="C292" s="278"/>
      <c r="D292" s="196">
        <v>2</v>
      </c>
      <c r="E292" s="197" t="s">
        <v>201</v>
      </c>
      <c r="F292" s="197" t="s">
        <v>201</v>
      </c>
      <c r="G292" s="198" t="s">
        <v>602</v>
      </c>
      <c r="H292" s="197" t="s">
        <v>112</v>
      </c>
      <c r="I292" s="116">
        <f>Zásobník[[#This Row],[Predpokladané náklady na realizáciu projektu '[eur s DPH']2]]/1.2</f>
        <v>1930603.0000000002</v>
      </c>
      <c r="J292" s="200">
        <v>2316723.6</v>
      </c>
      <c r="K292" s="197" t="s">
        <v>132</v>
      </c>
      <c r="L292" s="197" t="s">
        <v>21</v>
      </c>
      <c r="M292" s="201" t="s">
        <v>247</v>
      </c>
      <c r="N292" s="198" t="s">
        <v>74</v>
      </c>
      <c r="O292" s="198" t="s">
        <v>247</v>
      </c>
      <c r="P292" s="198" t="s">
        <v>201</v>
      </c>
      <c r="Q292" s="198">
        <v>132</v>
      </c>
      <c r="R292" s="52">
        <v>0</v>
      </c>
      <c r="S292" s="52" t="s">
        <v>201</v>
      </c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</row>
    <row r="293" spans="1:168" customFormat="1" ht="40.9" customHeight="1">
      <c r="A293" s="1"/>
      <c r="B293" s="278"/>
      <c r="C293" s="278"/>
      <c r="D293" s="196">
        <v>3</v>
      </c>
      <c r="E293" s="197" t="s">
        <v>201</v>
      </c>
      <c r="F293" s="197" t="s">
        <v>201</v>
      </c>
      <c r="G293" s="198" t="s">
        <v>254</v>
      </c>
      <c r="H293" s="197" t="s">
        <v>112</v>
      </c>
      <c r="I293" s="116">
        <f>Zásobník[[#This Row],[Predpokladané náklady na realizáciu projektu '[eur s DPH']2]]/1.2</f>
        <v>1500401.6666666667</v>
      </c>
      <c r="J293" s="200">
        <v>1800482</v>
      </c>
      <c r="K293" s="197" t="s">
        <v>132</v>
      </c>
      <c r="L293" s="197" t="s">
        <v>21</v>
      </c>
      <c r="M293" s="201" t="s">
        <v>255</v>
      </c>
      <c r="N293" s="198" t="s">
        <v>74</v>
      </c>
      <c r="O293" s="198" t="s">
        <v>256</v>
      </c>
      <c r="P293" s="198" t="s">
        <v>201</v>
      </c>
      <c r="Q293" s="198">
        <v>122</v>
      </c>
      <c r="R293" s="52">
        <v>0</v>
      </c>
      <c r="S293" s="52" t="s">
        <v>201</v>
      </c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</row>
    <row r="294" spans="1:168" customFormat="1" ht="40.9" hidden="1" customHeight="1">
      <c r="A294" s="1"/>
      <c r="B294" s="278"/>
      <c r="C294" s="278"/>
      <c r="D294" s="196">
        <v>3</v>
      </c>
      <c r="E294" s="197" t="s">
        <v>201</v>
      </c>
      <c r="F294" s="197" t="s">
        <v>201</v>
      </c>
      <c r="G294" s="198" t="s">
        <v>336</v>
      </c>
      <c r="H294" s="197" t="s">
        <v>112</v>
      </c>
      <c r="I294" s="116">
        <f>Zásobník[[#This Row],[Predpokladané náklady na realizáciu projektu '[eur s DPH']2]]/1.2</f>
        <v>820000</v>
      </c>
      <c r="J294" s="200">
        <v>984000</v>
      </c>
      <c r="K294" s="197" t="s">
        <v>132</v>
      </c>
      <c r="L294" s="197" t="s">
        <v>21</v>
      </c>
      <c r="M294" s="201" t="s">
        <v>255</v>
      </c>
      <c r="N294" s="198" t="s">
        <v>74</v>
      </c>
      <c r="O294" s="198" t="s">
        <v>256</v>
      </c>
      <c r="P294" s="198"/>
      <c r="Q294" s="198">
        <v>122</v>
      </c>
      <c r="R294" s="52">
        <v>0</v>
      </c>
      <c r="S294" s="52" t="s">
        <v>201</v>
      </c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</row>
    <row r="295" spans="1:168" customFormat="1" ht="40.9" customHeight="1">
      <c r="A295" s="1"/>
      <c r="B295" s="278"/>
      <c r="C295" s="278"/>
      <c r="D295" s="196">
        <v>4</v>
      </c>
      <c r="E295" s="197" t="s">
        <v>201</v>
      </c>
      <c r="F295" s="197" t="s">
        <v>201</v>
      </c>
      <c r="G295" s="198" t="s">
        <v>252</v>
      </c>
      <c r="H295" s="197" t="s">
        <v>112</v>
      </c>
      <c r="I295" s="116">
        <f>Zásobník[[#This Row],[Predpokladané náklady na realizáciu projektu '[eur s DPH']2]]/1.2</f>
        <v>2625000</v>
      </c>
      <c r="J295" s="200">
        <v>3150000</v>
      </c>
      <c r="K295" s="197" t="s">
        <v>132</v>
      </c>
      <c r="L295" s="197" t="s">
        <v>21</v>
      </c>
      <c r="M295" s="201" t="s">
        <v>202</v>
      </c>
      <c r="N295" s="198" t="s">
        <v>74</v>
      </c>
      <c r="O295" s="198" t="s">
        <v>202</v>
      </c>
      <c r="P295" s="198" t="s">
        <v>201</v>
      </c>
      <c r="Q295" s="198">
        <v>118</v>
      </c>
      <c r="R295" s="52">
        <v>0</v>
      </c>
      <c r="S295" s="52" t="s">
        <v>201</v>
      </c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</row>
    <row r="296" spans="1:168" customFormat="1" ht="40.9" customHeight="1">
      <c r="A296" s="1"/>
      <c r="B296" s="278"/>
      <c r="C296" s="278"/>
      <c r="D296" s="196">
        <v>4</v>
      </c>
      <c r="E296" s="197" t="s">
        <v>201</v>
      </c>
      <c r="F296" s="197" t="s">
        <v>201</v>
      </c>
      <c r="G296" s="198" t="s">
        <v>253</v>
      </c>
      <c r="H296" s="197" t="s">
        <v>112</v>
      </c>
      <c r="I296" s="116">
        <f>Zásobník[[#This Row],[Predpokladané náklady na realizáciu projektu '[eur s DPH']2]]/1.2</f>
        <v>2250000</v>
      </c>
      <c r="J296" s="200">
        <v>2700000</v>
      </c>
      <c r="K296" s="197" t="s">
        <v>132</v>
      </c>
      <c r="L296" s="197" t="s">
        <v>21</v>
      </c>
      <c r="M296" s="201" t="s">
        <v>202</v>
      </c>
      <c r="N296" s="198" t="s">
        <v>74</v>
      </c>
      <c r="O296" s="198" t="s">
        <v>202</v>
      </c>
      <c r="P296" s="198" t="s">
        <v>201</v>
      </c>
      <c r="Q296" s="198">
        <v>118</v>
      </c>
      <c r="R296" s="52">
        <v>0</v>
      </c>
      <c r="S296" s="52" t="s">
        <v>201</v>
      </c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</row>
    <row r="297" spans="1:168" customFormat="1" ht="40.9" customHeight="1">
      <c r="A297" s="1"/>
      <c r="B297" s="278"/>
      <c r="C297" s="278"/>
      <c r="D297" s="196">
        <v>5</v>
      </c>
      <c r="E297" s="197" t="s">
        <v>201</v>
      </c>
      <c r="F297" s="197" t="s">
        <v>201</v>
      </c>
      <c r="G297" s="198" t="s">
        <v>246</v>
      </c>
      <c r="H297" s="197" t="s">
        <v>112</v>
      </c>
      <c r="I297" s="116">
        <f>Zásobník[[#This Row],[Predpokladané náklady na realizáciu projektu '[eur s DPH']2]]/1.2</f>
        <v>32500000</v>
      </c>
      <c r="J297" s="200">
        <v>39000000</v>
      </c>
      <c r="K297" s="197" t="s">
        <v>132</v>
      </c>
      <c r="L297" s="197" t="s">
        <v>21</v>
      </c>
      <c r="M297" s="201" t="s">
        <v>247</v>
      </c>
      <c r="N297" s="198" t="s">
        <v>74</v>
      </c>
      <c r="O297" s="198" t="s">
        <v>247</v>
      </c>
      <c r="P297" s="198" t="s">
        <v>201</v>
      </c>
      <c r="Q297" s="198">
        <v>92</v>
      </c>
      <c r="R297" s="52">
        <v>0</v>
      </c>
      <c r="S297" s="52" t="s">
        <v>201</v>
      </c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</row>
    <row r="298" spans="1:168" customFormat="1" ht="40.9" customHeight="1">
      <c r="A298" s="1"/>
      <c r="B298" s="278"/>
      <c r="C298" s="278"/>
      <c r="D298" s="196">
        <v>5</v>
      </c>
      <c r="E298" s="197" t="s">
        <v>201</v>
      </c>
      <c r="F298" s="197" t="s">
        <v>201</v>
      </c>
      <c r="G298" s="198" t="s">
        <v>250</v>
      </c>
      <c r="H298" s="197" t="s">
        <v>112</v>
      </c>
      <c r="I298" s="116">
        <f>Zásobník[[#This Row],[Predpokladané náklady na realizáciu projektu '[eur s DPH']2]]/1.2</f>
        <v>5000000</v>
      </c>
      <c r="J298" s="200">
        <v>6000000</v>
      </c>
      <c r="K298" s="197" t="s">
        <v>132</v>
      </c>
      <c r="L298" s="197" t="s">
        <v>21</v>
      </c>
      <c r="M298" s="201" t="s">
        <v>247</v>
      </c>
      <c r="N298" s="198" t="s">
        <v>74</v>
      </c>
      <c r="O298" s="198" t="s">
        <v>247</v>
      </c>
      <c r="P298" s="198" t="s">
        <v>201</v>
      </c>
      <c r="Q298" s="198">
        <v>92</v>
      </c>
      <c r="R298" s="52">
        <v>0</v>
      </c>
      <c r="S298" s="52" t="s">
        <v>201</v>
      </c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</row>
    <row r="299" spans="1:168" customFormat="1" ht="40.9" hidden="1" customHeight="1">
      <c r="A299" s="1"/>
      <c r="B299" s="278"/>
      <c r="C299" s="278"/>
      <c r="D299" s="196">
        <v>5</v>
      </c>
      <c r="E299" s="197" t="s">
        <v>201</v>
      </c>
      <c r="F299" s="197" t="s">
        <v>201</v>
      </c>
      <c r="G299" s="198" t="s">
        <v>337</v>
      </c>
      <c r="H299" s="197" t="s">
        <v>112</v>
      </c>
      <c r="I299" s="116">
        <f>Zásobník[[#This Row],[Predpokladané náklady na realizáciu projektu '[eur s DPH']2]]/1.2</f>
        <v>666666.66666666674</v>
      </c>
      <c r="J299" s="200">
        <v>800000</v>
      </c>
      <c r="K299" s="197" t="s">
        <v>132</v>
      </c>
      <c r="L299" s="197" t="s">
        <v>21</v>
      </c>
      <c r="M299" s="201" t="s">
        <v>247</v>
      </c>
      <c r="N299" s="198" t="s">
        <v>74</v>
      </c>
      <c r="O299" s="198" t="s">
        <v>247</v>
      </c>
      <c r="P299" s="198" t="s">
        <v>201</v>
      </c>
      <c r="Q299" s="198">
        <v>92</v>
      </c>
      <c r="R299" s="52">
        <v>0</v>
      </c>
      <c r="S299" s="52" t="s">
        <v>201</v>
      </c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</row>
    <row r="300" spans="1:168" customFormat="1" ht="40.9" customHeight="1">
      <c r="A300" s="1"/>
      <c r="B300" s="278"/>
      <c r="C300" s="278"/>
      <c r="D300" s="196">
        <v>6</v>
      </c>
      <c r="E300" s="197" t="s">
        <v>201</v>
      </c>
      <c r="F300" s="197" t="s">
        <v>201</v>
      </c>
      <c r="G300" s="198" t="s">
        <v>248</v>
      </c>
      <c r="H300" s="197" t="s">
        <v>112</v>
      </c>
      <c r="I300" s="116">
        <f>Zásobník[[#This Row],[Predpokladané náklady na realizáciu projektu '[eur s DPH']2]]/1.2</f>
        <v>8333333.333333334</v>
      </c>
      <c r="J300" s="200">
        <v>10000000</v>
      </c>
      <c r="K300" s="197" t="s">
        <v>132</v>
      </c>
      <c r="L300" s="197" t="s">
        <v>21</v>
      </c>
      <c r="M300" s="201" t="s">
        <v>247</v>
      </c>
      <c r="N300" s="198" t="s">
        <v>74</v>
      </c>
      <c r="O300" s="198" t="s">
        <v>247</v>
      </c>
      <c r="P300" s="198" t="s">
        <v>201</v>
      </c>
      <c r="Q300" s="198">
        <v>72</v>
      </c>
      <c r="R300" s="52">
        <v>0</v>
      </c>
      <c r="S300" s="52" t="s">
        <v>201</v>
      </c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</row>
    <row r="301" spans="1:168" customFormat="1" ht="40.9" customHeight="1">
      <c r="A301" s="1"/>
      <c r="B301" s="278"/>
      <c r="C301" s="278"/>
      <c r="D301" s="196">
        <v>6</v>
      </c>
      <c r="E301" s="197" t="s">
        <v>201</v>
      </c>
      <c r="F301" s="197" t="s">
        <v>201</v>
      </c>
      <c r="G301" s="198" t="s">
        <v>249</v>
      </c>
      <c r="H301" s="197" t="s">
        <v>112</v>
      </c>
      <c r="I301" s="116">
        <f>Zásobník[[#This Row],[Predpokladané náklady na realizáciu projektu '[eur s DPH']2]]/1.2</f>
        <v>6333333.333333334</v>
      </c>
      <c r="J301" s="200">
        <v>7600000</v>
      </c>
      <c r="K301" s="197" t="s">
        <v>132</v>
      </c>
      <c r="L301" s="197" t="s">
        <v>21</v>
      </c>
      <c r="M301" s="201" t="s">
        <v>247</v>
      </c>
      <c r="N301" s="198" t="s">
        <v>74</v>
      </c>
      <c r="O301" s="198" t="s">
        <v>247</v>
      </c>
      <c r="P301" s="198" t="s">
        <v>201</v>
      </c>
      <c r="Q301" s="198">
        <v>72</v>
      </c>
      <c r="R301" s="52">
        <v>0</v>
      </c>
      <c r="S301" s="52" t="s">
        <v>201</v>
      </c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</row>
    <row r="302" spans="1:168" customFormat="1" ht="40.9" customHeight="1">
      <c r="A302" s="1"/>
      <c r="B302" s="278"/>
      <c r="C302" s="278"/>
      <c r="D302" s="196">
        <v>6</v>
      </c>
      <c r="E302" s="197" t="s">
        <v>201</v>
      </c>
      <c r="F302" s="197" t="s">
        <v>201</v>
      </c>
      <c r="G302" s="198" t="s">
        <v>258</v>
      </c>
      <c r="H302" s="197" t="s">
        <v>112</v>
      </c>
      <c r="I302" s="116">
        <f>Zásobník[[#This Row],[Predpokladané náklady na realizáciu projektu '[eur s DPH']2]]/1.2</f>
        <v>1833333.3333333335</v>
      </c>
      <c r="J302" s="200">
        <v>2200000</v>
      </c>
      <c r="K302" s="197" t="s">
        <v>132</v>
      </c>
      <c r="L302" s="197" t="s">
        <v>21</v>
      </c>
      <c r="M302" s="201" t="s">
        <v>247</v>
      </c>
      <c r="N302" s="198" t="s">
        <v>74</v>
      </c>
      <c r="O302" s="198" t="s">
        <v>247</v>
      </c>
      <c r="P302" s="198" t="s">
        <v>201</v>
      </c>
      <c r="Q302" s="198">
        <v>72</v>
      </c>
      <c r="R302" s="52">
        <v>0</v>
      </c>
      <c r="S302" s="52" t="s">
        <v>201</v>
      </c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</row>
    <row r="303" spans="1:168" customFormat="1" ht="40.9" hidden="1" customHeight="1">
      <c r="A303" s="1"/>
      <c r="B303" s="278"/>
      <c r="C303" s="278"/>
      <c r="D303" s="196">
        <v>6</v>
      </c>
      <c r="E303" s="197" t="s">
        <v>201</v>
      </c>
      <c r="F303" s="197" t="s">
        <v>201</v>
      </c>
      <c r="G303" s="198" t="s">
        <v>338</v>
      </c>
      <c r="H303" s="197" t="s">
        <v>112</v>
      </c>
      <c r="I303" s="116">
        <f>Zásobník[[#This Row],[Predpokladané náklady na realizáciu projektu '[eur s DPH']2]]/1.2</f>
        <v>475000</v>
      </c>
      <c r="J303" s="200">
        <v>570000</v>
      </c>
      <c r="K303" s="197" t="s">
        <v>132</v>
      </c>
      <c r="L303" s="197" t="s">
        <v>21</v>
      </c>
      <c r="M303" s="201" t="s">
        <v>247</v>
      </c>
      <c r="N303" s="198" t="s">
        <v>74</v>
      </c>
      <c r="O303" s="198" t="s">
        <v>247</v>
      </c>
      <c r="P303" s="198" t="s">
        <v>201</v>
      </c>
      <c r="Q303" s="198">
        <v>72</v>
      </c>
      <c r="R303" s="52">
        <v>0</v>
      </c>
      <c r="S303" s="52" t="s">
        <v>201</v>
      </c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</row>
    <row r="304" spans="1:168" customFormat="1" ht="40.9" hidden="1" customHeight="1">
      <c r="A304" s="1"/>
      <c r="B304" s="278"/>
      <c r="C304" s="278"/>
      <c r="D304" s="196">
        <v>6</v>
      </c>
      <c r="E304" s="197" t="s">
        <v>201</v>
      </c>
      <c r="F304" s="197" t="s">
        <v>201</v>
      </c>
      <c r="G304" s="198" t="s">
        <v>339</v>
      </c>
      <c r="H304" s="197" t="s">
        <v>112</v>
      </c>
      <c r="I304" s="116">
        <f>Zásobník[[#This Row],[Predpokladané náklady na realizáciu projektu '[eur s DPH']2]]/1.2</f>
        <v>230000</v>
      </c>
      <c r="J304" s="200">
        <v>276000</v>
      </c>
      <c r="K304" s="197" t="s">
        <v>132</v>
      </c>
      <c r="L304" s="197" t="s">
        <v>21</v>
      </c>
      <c r="M304" s="201" t="s">
        <v>247</v>
      </c>
      <c r="N304" s="198" t="s">
        <v>74</v>
      </c>
      <c r="O304" s="198" t="s">
        <v>247</v>
      </c>
      <c r="P304" s="198" t="s">
        <v>201</v>
      </c>
      <c r="Q304" s="198">
        <v>72</v>
      </c>
      <c r="R304" s="52">
        <v>0</v>
      </c>
      <c r="S304" s="52" t="s">
        <v>201</v>
      </c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</row>
    <row r="305" spans="1:168" customFormat="1" ht="40.9" hidden="1" customHeight="1">
      <c r="A305" s="1"/>
      <c r="B305" s="278"/>
      <c r="C305" s="278"/>
      <c r="D305" s="203">
        <v>6</v>
      </c>
      <c r="E305" s="204" t="s">
        <v>201</v>
      </c>
      <c r="F305" s="204" t="s">
        <v>201</v>
      </c>
      <c r="G305" s="205" t="s">
        <v>340</v>
      </c>
      <c r="H305" s="204" t="s">
        <v>112</v>
      </c>
      <c r="I305" s="116">
        <f>Zásobník[[#This Row],[Predpokladané náklady na realizáciu projektu '[eur s DPH']2]]/1.2</f>
        <v>165000</v>
      </c>
      <c r="J305" s="207">
        <v>198000</v>
      </c>
      <c r="K305" s="204" t="s">
        <v>132</v>
      </c>
      <c r="L305" s="204" t="s">
        <v>21</v>
      </c>
      <c r="M305" s="208" t="s">
        <v>247</v>
      </c>
      <c r="N305" s="205" t="s">
        <v>74</v>
      </c>
      <c r="O305" s="205" t="s">
        <v>247</v>
      </c>
      <c r="P305" s="205" t="s">
        <v>201</v>
      </c>
      <c r="Q305" s="198">
        <v>72</v>
      </c>
      <c r="R305" s="52">
        <v>0</v>
      </c>
      <c r="S305" s="52" t="s">
        <v>201</v>
      </c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</row>
    <row r="306" spans="1:168" customFormat="1" ht="40.9" hidden="1" customHeight="1">
      <c r="A306" s="1"/>
      <c r="B306" s="278"/>
      <c r="C306" s="278"/>
      <c r="D306" s="196">
        <v>6</v>
      </c>
      <c r="E306" s="197" t="s">
        <v>201</v>
      </c>
      <c r="F306" s="197" t="s">
        <v>201</v>
      </c>
      <c r="G306" s="198" t="s">
        <v>341</v>
      </c>
      <c r="H306" s="197" t="s">
        <v>112</v>
      </c>
      <c r="I306" s="116">
        <f>Zásobník[[#This Row],[Predpokladané náklady na realizáciu projektu '[eur s DPH']2]]/1.2</f>
        <v>117500</v>
      </c>
      <c r="J306" s="200">
        <v>141000</v>
      </c>
      <c r="K306" s="197" t="s">
        <v>132</v>
      </c>
      <c r="L306" s="197" t="s">
        <v>21</v>
      </c>
      <c r="M306" s="201" t="s">
        <v>247</v>
      </c>
      <c r="N306" s="198" t="s">
        <v>74</v>
      </c>
      <c r="O306" s="198" t="s">
        <v>247</v>
      </c>
      <c r="P306" s="198" t="s">
        <v>201</v>
      </c>
      <c r="Q306" s="198">
        <v>72</v>
      </c>
      <c r="R306" s="52">
        <v>0</v>
      </c>
      <c r="S306" s="52" t="s">
        <v>201</v>
      </c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</row>
    <row r="307" spans="1:168" customFormat="1" ht="40.9" hidden="1" customHeight="1">
      <c r="A307" s="1"/>
      <c r="B307" s="278"/>
      <c r="C307" s="278"/>
      <c r="D307" s="196">
        <v>6</v>
      </c>
      <c r="E307" s="197" t="s">
        <v>201</v>
      </c>
      <c r="F307" s="197" t="s">
        <v>201</v>
      </c>
      <c r="G307" s="198" t="s">
        <v>342</v>
      </c>
      <c r="H307" s="197" t="s">
        <v>112</v>
      </c>
      <c r="I307" s="116">
        <f>Zásobník[[#This Row],[Predpokladané náklady na realizáciu projektu '[eur s DPH']2]]/1.2</f>
        <v>100000</v>
      </c>
      <c r="J307" s="200">
        <v>120000</v>
      </c>
      <c r="K307" s="197" t="s">
        <v>132</v>
      </c>
      <c r="L307" s="197" t="s">
        <v>21</v>
      </c>
      <c r="M307" s="201" t="s">
        <v>247</v>
      </c>
      <c r="N307" s="198" t="s">
        <v>74</v>
      </c>
      <c r="O307" s="198" t="s">
        <v>247</v>
      </c>
      <c r="P307" s="198" t="s">
        <v>201</v>
      </c>
      <c r="Q307" s="198">
        <v>72</v>
      </c>
      <c r="R307" s="52">
        <v>0</v>
      </c>
      <c r="S307" s="52" t="s">
        <v>201</v>
      </c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</row>
    <row r="308" spans="1:168" customFormat="1" ht="40.9" hidden="1" customHeight="1">
      <c r="A308" s="1"/>
      <c r="B308" s="278"/>
      <c r="C308" s="278"/>
      <c r="D308" s="196">
        <v>6</v>
      </c>
      <c r="E308" s="197" t="s">
        <v>201</v>
      </c>
      <c r="F308" s="197" t="s">
        <v>201</v>
      </c>
      <c r="G308" s="198" t="s">
        <v>343</v>
      </c>
      <c r="H308" s="197" t="s">
        <v>112</v>
      </c>
      <c r="I308" s="116">
        <f>Zásobník[[#This Row],[Predpokladané náklady na realizáciu projektu '[eur s DPH']2]]/1.2</f>
        <v>91666.666666666672</v>
      </c>
      <c r="J308" s="200">
        <v>110000</v>
      </c>
      <c r="K308" s="197" t="s">
        <v>132</v>
      </c>
      <c r="L308" s="197" t="s">
        <v>21</v>
      </c>
      <c r="M308" s="201" t="s">
        <v>247</v>
      </c>
      <c r="N308" s="198" t="s">
        <v>74</v>
      </c>
      <c r="O308" s="198" t="s">
        <v>247</v>
      </c>
      <c r="P308" s="198" t="s">
        <v>201</v>
      </c>
      <c r="Q308" s="198">
        <v>72</v>
      </c>
      <c r="R308" s="52">
        <v>0</v>
      </c>
      <c r="S308" s="52" t="s">
        <v>201</v>
      </c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</row>
    <row r="309" spans="1:168" customFormat="1" ht="40.9" hidden="1" customHeight="1">
      <c r="A309" s="1"/>
      <c r="B309" s="278"/>
      <c r="C309" s="278"/>
      <c r="D309" s="196">
        <v>6</v>
      </c>
      <c r="E309" s="197" t="s">
        <v>201</v>
      </c>
      <c r="F309" s="197" t="s">
        <v>201</v>
      </c>
      <c r="G309" s="198" t="s">
        <v>344</v>
      </c>
      <c r="H309" s="197" t="s">
        <v>112</v>
      </c>
      <c r="I309" s="116">
        <f>Zásobník[[#This Row],[Predpokladané náklady na realizáciu projektu '[eur s DPH']2]]/1.2</f>
        <v>72500</v>
      </c>
      <c r="J309" s="200">
        <v>87000</v>
      </c>
      <c r="K309" s="197" t="s">
        <v>132</v>
      </c>
      <c r="L309" s="197" t="s">
        <v>21</v>
      </c>
      <c r="M309" s="201" t="s">
        <v>247</v>
      </c>
      <c r="N309" s="198" t="s">
        <v>74</v>
      </c>
      <c r="O309" s="198" t="s">
        <v>247</v>
      </c>
      <c r="P309" s="198" t="s">
        <v>201</v>
      </c>
      <c r="Q309" s="198">
        <v>72</v>
      </c>
      <c r="R309" s="52">
        <v>0</v>
      </c>
      <c r="S309" s="52" t="s">
        <v>201</v>
      </c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</row>
    <row r="310" spans="1:168" customFormat="1" ht="40.9" hidden="1" customHeight="1">
      <c r="A310" s="1"/>
      <c r="B310" s="278"/>
      <c r="C310" s="278"/>
      <c r="D310" s="196">
        <v>6</v>
      </c>
      <c r="E310" s="197" t="s">
        <v>201</v>
      </c>
      <c r="F310" s="197" t="s">
        <v>201</v>
      </c>
      <c r="G310" s="198" t="s">
        <v>345</v>
      </c>
      <c r="H310" s="197" t="s">
        <v>112</v>
      </c>
      <c r="I310" s="116">
        <f>Zásobník[[#This Row],[Predpokladané náklady na realizáciu projektu '[eur s DPH']2]]/1.2</f>
        <v>60833.333333333336</v>
      </c>
      <c r="J310" s="200">
        <v>73000</v>
      </c>
      <c r="K310" s="197" t="s">
        <v>132</v>
      </c>
      <c r="L310" s="197" t="s">
        <v>21</v>
      </c>
      <c r="M310" s="201" t="s">
        <v>247</v>
      </c>
      <c r="N310" s="198" t="s">
        <v>74</v>
      </c>
      <c r="O310" s="198" t="s">
        <v>247</v>
      </c>
      <c r="P310" s="198" t="s">
        <v>201</v>
      </c>
      <c r="Q310" s="198">
        <v>72</v>
      </c>
      <c r="R310" s="52">
        <v>0</v>
      </c>
      <c r="S310" s="52" t="s">
        <v>201</v>
      </c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</row>
    <row r="311" spans="1:168" customFormat="1" ht="40.9" hidden="1" customHeight="1">
      <c r="A311" s="1"/>
      <c r="B311" s="278"/>
      <c r="C311" s="278"/>
      <c r="D311" s="196">
        <v>6</v>
      </c>
      <c r="E311" s="197" t="s">
        <v>201</v>
      </c>
      <c r="F311" s="197" t="s">
        <v>201</v>
      </c>
      <c r="G311" s="198" t="s">
        <v>346</v>
      </c>
      <c r="H311" s="197" t="s">
        <v>112</v>
      </c>
      <c r="I311" s="116">
        <f>Zásobník[[#This Row],[Predpokladané náklady na realizáciu projektu '[eur s DPH']2]]/1.2</f>
        <v>33333.333333333336</v>
      </c>
      <c r="J311" s="200">
        <v>40000</v>
      </c>
      <c r="K311" s="197" t="s">
        <v>132</v>
      </c>
      <c r="L311" s="197" t="s">
        <v>21</v>
      </c>
      <c r="M311" s="201" t="s">
        <v>247</v>
      </c>
      <c r="N311" s="198" t="s">
        <v>74</v>
      </c>
      <c r="O311" s="198" t="s">
        <v>247</v>
      </c>
      <c r="P311" s="198" t="s">
        <v>201</v>
      </c>
      <c r="Q311" s="198">
        <v>72</v>
      </c>
      <c r="R311" s="52">
        <v>0</v>
      </c>
      <c r="S311" s="52" t="s">
        <v>201</v>
      </c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</row>
    <row r="312" spans="1:168" ht="33.75" customHeight="1">
      <c r="D312" s="75"/>
      <c r="E312" s="75"/>
      <c r="F312" s="75"/>
      <c r="G312" s="23"/>
      <c r="H312" s="75"/>
      <c r="I312" s="118"/>
      <c r="J312" s="24"/>
      <c r="K312" s="75"/>
      <c r="L312" s="75"/>
      <c r="M312" s="23"/>
      <c r="N312" s="23"/>
      <c r="O312" s="23"/>
      <c r="P312" s="24"/>
      <c r="Q312" s="24"/>
      <c r="R312" s="24"/>
      <c r="S312" s="23"/>
    </row>
    <row r="313" spans="1:168" ht="21.75" customHeight="1">
      <c r="D313" s="156" t="s">
        <v>400</v>
      </c>
      <c r="I313" s="158" t="s">
        <v>410</v>
      </c>
      <c r="J313" s="158" t="s">
        <v>409</v>
      </c>
    </row>
    <row r="314" spans="1:168" ht="21.75" customHeight="1">
      <c r="D314" s="157" t="s">
        <v>401</v>
      </c>
      <c r="H314" s="94" t="s">
        <v>353</v>
      </c>
      <c r="I314" s="161">
        <f>SUM(I9:I313)</f>
        <v>600208049.27405965</v>
      </c>
      <c r="J314" s="210">
        <f>+SUM(J9:J311)</f>
        <v>720249659.1288718</v>
      </c>
    </row>
    <row r="315" spans="1:168" ht="21.75" customHeight="1">
      <c r="D315" s="157" t="s">
        <v>402</v>
      </c>
      <c r="H315" s="95" t="s">
        <v>355</v>
      </c>
      <c r="I315" s="161">
        <f>SUBTOTAL(9,Zásobník[Predpokladané náklady na realizáciu projektu '[eur bez DPH']])</f>
        <v>566907908.196679</v>
      </c>
      <c r="J315" s="159">
        <f>SUBTOTAL(9,Zásobník[Predpokladané náklady na realizáciu projektu '[eur s DPH']2])</f>
        <v>680289489.83601463</v>
      </c>
    </row>
    <row r="316" spans="1:168" ht="21" customHeight="1">
      <c r="D316" s="157" t="s">
        <v>403</v>
      </c>
      <c r="H316" s="95" t="s">
        <v>357</v>
      </c>
      <c r="I316" s="161">
        <f>SUBTOTAL(109,Zásobník[Predpokladané náklady na realizáciu projektu '[eur bez DPH']])</f>
        <v>566907908.196679</v>
      </c>
      <c r="J316" s="159">
        <f>SUBTOTAL(109,Zásobník[Predpokladané náklady na realizáciu projektu '[eur s DPH']2])</f>
        <v>680289489.83601463</v>
      </c>
    </row>
    <row r="317" spans="1:168" ht="18.75" customHeight="1">
      <c r="D317" s="157" t="s">
        <v>404</v>
      </c>
    </row>
    <row r="318" spans="1:168" ht="17.25" customHeight="1">
      <c r="D318" s="65" t="s">
        <v>405</v>
      </c>
    </row>
    <row r="319" spans="1:168" ht="21" customHeight="1">
      <c r="D319" s="65" t="s">
        <v>406</v>
      </c>
    </row>
    <row r="320" spans="1:168" ht="21.75" customHeight="1">
      <c r="D320" s="65" t="s">
        <v>408</v>
      </c>
    </row>
  </sheetData>
  <mergeCells count="7">
    <mergeCell ref="P4:S4"/>
    <mergeCell ref="E4:H4"/>
    <mergeCell ref="E6:H6"/>
    <mergeCell ref="D2:G2"/>
    <mergeCell ref="J4:K4"/>
    <mergeCell ref="L4:M4"/>
    <mergeCell ref="N4:O4"/>
  </mergeCells>
  <pageMargins left="0.15833333333333333" right="0.31666666666666665" top="0.50818181818181818" bottom="0.75" header="0.3" footer="0.3"/>
  <pageSetup paperSize="8" scale="64" fitToHeight="0" orientation="landscape" r:id="rId1"/>
  <headerFooter>
    <oddHeader>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262"/>
  <sheetViews>
    <sheetView tabSelected="1" zoomScale="85" zoomScaleNormal="85" workbookViewId="0">
      <selection activeCell="I132" sqref="I132"/>
    </sheetView>
  </sheetViews>
  <sheetFormatPr defaultColWidth="8.85546875" defaultRowHeight="15"/>
  <cols>
    <col min="1" max="1" width="4.5703125" style="1" customWidth="1"/>
    <col min="2" max="3" width="17" style="1" hidden="1" customWidth="1"/>
    <col min="4" max="5" width="16.85546875" style="25" customWidth="1"/>
    <col min="6" max="6" width="20.140625" style="25" customWidth="1"/>
    <col min="7" max="7" width="33" style="1" customWidth="1"/>
    <col min="8" max="8" width="14.28515625" style="25" customWidth="1"/>
    <col min="9" max="9" width="22.140625" style="110" customWidth="1"/>
    <col min="10" max="10" width="22.42578125" style="25" customWidth="1"/>
    <col min="11" max="11" width="18.85546875" style="25" customWidth="1"/>
    <col min="12" max="12" width="22.5703125" style="25" customWidth="1"/>
    <col min="13" max="13" width="25.7109375" style="55" customWidth="1"/>
    <col min="14" max="14" width="25.7109375" style="70" customWidth="1"/>
    <col min="15" max="15" width="31.140625" style="68" customWidth="1"/>
    <col min="16" max="16" width="12.85546875" style="25" hidden="1" customWidth="1"/>
    <col min="17" max="18" width="12.85546875" style="25" customWidth="1"/>
    <col min="19" max="19" width="14" style="65" customWidth="1"/>
    <col min="20" max="16384" width="8.85546875" style="1"/>
  </cols>
  <sheetData>
    <row r="1" spans="1:168">
      <c r="J1" s="67"/>
      <c r="P1" s="62"/>
      <c r="Q1" s="62"/>
      <c r="R1" s="62"/>
      <c r="S1" s="63"/>
    </row>
    <row r="2" spans="1:168">
      <c r="D2" s="295" t="s">
        <v>0</v>
      </c>
      <c r="E2" s="295"/>
      <c r="F2" s="295"/>
      <c r="G2" s="295"/>
      <c r="J2" s="67"/>
      <c r="L2" s="28" t="s">
        <v>660</v>
      </c>
      <c r="P2" s="62"/>
      <c r="Q2" s="62"/>
      <c r="R2" s="62"/>
      <c r="S2" s="63"/>
    </row>
    <row r="3" spans="1:168">
      <c r="D3" s="36"/>
      <c r="J3" s="67"/>
      <c r="P3" s="62"/>
      <c r="Q3" s="62"/>
      <c r="R3" s="62"/>
      <c r="S3" s="63"/>
    </row>
    <row r="4" spans="1:168">
      <c r="D4" s="42" t="s">
        <v>1</v>
      </c>
      <c r="E4" s="293" t="s">
        <v>2</v>
      </c>
      <c r="F4" s="293"/>
      <c r="G4" s="293"/>
      <c r="H4" s="30"/>
      <c r="I4" s="121"/>
      <c r="J4" s="30"/>
      <c r="K4" s="30"/>
      <c r="P4" s="62"/>
      <c r="Q4" s="62"/>
      <c r="R4" s="62"/>
      <c r="S4" s="63"/>
    </row>
    <row r="5" spans="1:168">
      <c r="D5" s="43"/>
      <c r="J5" s="67"/>
      <c r="P5" s="62"/>
      <c r="Q5" s="62"/>
      <c r="R5" s="62"/>
      <c r="S5" s="63"/>
    </row>
    <row r="6" spans="1:168">
      <c r="D6" s="42" t="s">
        <v>3</v>
      </c>
      <c r="E6" s="296" t="s">
        <v>4</v>
      </c>
      <c r="F6" s="293"/>
      <c r="G6" s="293"/>
      <c r="J6" s="67"/>
      <c r="L6" s="30"/>
      <c r="M6" s="56"/>
      <c r="N6" s="71"/>
      <c r="P6" s="62"/>
      <c r="Q6" s="62"/>
      <c r="R6" s="62"/>
      <c r="S6" s="63"/>
    </row>
    <row r="7" spans="1:168">
      <c r="J7" s="67"/>
      <c r="P7" s="62"/>
      <c r="Q7" s="62"/>
      <c r="R7" s="62"/>
      <c r="S7" s="63"/>
    </row>
    <row r="8" spans="1:168" s="25" customFormat="1" ht="60" customHeight="1">
      <c r="B8" s="277" t="s">
        <v>664</v>
      </c>
      <c r="C8" s="277" t="s">
        <v>661</v>
      </c>
      <c r="D8" s="91" t="s">
        <v>663</v>
      </c>
      <c r="E8" s="92" t="s">
        <v>6</v>
      </c>
      <c r="F8" s="92" t="s">
        <v>7</v>
      </c>
      <c r="G8" s="92" t="s">
        <v>8</v>
      </c>
      <c r="H8" s="92" t="s">
        <v>9</v>
      </c>
      <c r="I8" s="122" t="s">
        <v>363</v>
      </c>
      <c r="J8" s="92" t="s">
        <v>362</v>
      </c>
      <c r="K8" s="92" t="s">
        <v>10</v>
      </c>
      <c r="L8" s="92" t="s">
        <v>11</v>
      </c>
      <c r="M8" s="92" t="s">
        <v>12</v>
      </c>
      <c r="N8" s="92" t="s">
        <v>13</v>
      </c>
      <c r="O8" s="92" t="s">
        <v>14</v>
      </c>
      <c r="P8" s="92" t="s">
        <v>15</v>
      </c>
      <c r="Q8" s="93" t="s">
        <v>665</v>
      </c>
      <c r="R8" s="93" t="s">
        <v>666</v>
      </c>
      <c r="S8" s="93" t="s">
        <v>16</v>
      </c>
    </row>
    <row r="9" spans="1:168" ht="35.450000000000003" customHeight="1">
      <c r="B9" s="31"/>
      <c r="C9" s="31"/>
      <c r="D9" s="81">
        <v>1</v>
      </c>
      <c r="E9" s="31" t="s">
        <v>17</v>
      </c>
      <c r="F9" s="31" t="s">
        <v>374</v>
      </c>
      <c r="G9" s="5" t="s">
        <v>611</v>
      </c>
      <c r="H9" s="31" t="s">
        <v>19</v>
      </c>
      <c r="I9" s="79">
        <f>Zásobníknad1M[[#This Row],[Predpokladané náklady na realizáciu projektu '[eur s DPH']2]]/1.2</f>
        <v>48346583.364010423</v>
      </c>
      <c r="J9" s="46">
        <v>58015900.036812507</v>
      </c>
      <c r="K9" s="31" t="s">
        <v>20</v>
      </c>
      <c r="L9" s="31" t="s">
        <v>21</v>
      </c>
      <c r="M9" s="29" t="s">
        <v>22</v>
      </c>
      <c r="N9" s="39" t="s">
        <v>23</v>
      </c>
      <c r="O9" s="39" t="s">
        <v>26</v>
      </c>
      <c r="P9" s="57"/>
      <c r="Q9" s="284">
        <v>280</v>
      </c>
      <c r="R9" s="284">
        <v>0</v>
      </c>
      <c r="S9" s="90" t="s">
        <v>387</v>
      </c>
    </row>
    <row r="10" spans="1:168" ht="35.450000000000003" customHeight="1">
      <c r="B10" s="31"/>
      <c r="C10" s="31"/>
      <c r="D10" s="133">
        <v>2</v>
      </c>
      <c r="E10" s="31" t="s">
        <v>17</v>
      </c>
      <c r="F10" s="31" t="s">
        <v>103</v>
      </c>
      <c r="G10" s="5" t="s">
        <v>612</v>
      </c>
      <c r="H10" s="31" t="s">
        <v>19</v>
      </c>
      <c r="I10" s="79">
        <f>Zásobníknad1M[[#This Row],[Predpokladané náklady na realizáciu projektu '[eur s DPH']2]]/1.2</f>
        <v>13799562.367054718</v>
      </c>
      <c r="J10" s="135">
        <v>16559474.840465661</v>
      </c>
      <c r="K10" s="31" t="s">
        <v>20</v>
      </c>
      <c r="L10" s="31" t="s">
        <v>21</v>
      </c>
      <c r="M10" s="29" t="s">
        <v>22</v>
      </c>
      <c r="N10" s="39" t="s">
        <v>23</v>
      </c>
      <c r="O10" s="39" t="s">
        <v>131</v>
      </c>
      <c r="P10" s="284"/>
      <c r="Q10" s="284">
        <v>266</v>
      </c>
      <c r="R10" s="284">
        <v>0</v>
      </c>
      <c r="S10" s="90" t="s">
        <v>387</v>
      </c>
    </row>
    <row r="11" spans="1:168" customFormat="1" ht="40.9" customHeight="1">
      <c r="A11" s="1"/>
      <c r="B11" s="32"/>
      <c r="C11" s="32"/>
      <c r="D11" s="105">
        <v>1</v>
      </c>
      <c r="E11" s="106" t="s">
        <v>17</v>
      </c>
      <c r="F11" s="137" t="s">
        <v>375</v>
      </c>
      <c r="G11" s="48" t="s">
        <v>613</v>
      </c>
      <c r="H11" s="106" t="s">
        <v>19</v>
      </c>
      <c r="I11" s="126">
        <f>Zásobníknad1M[[#This Row],[Predpokladané náklady na realizáciu projektu '[eur s DPH']2]]/1.2</f>
        <v>19871277</v>
      </c>
      <c r="J11" s="108">
        <v>23845532.399999999</v>
      </c>
      <c r="K11" s="106" t="s">
        <v>20</v>
      </c>
      <c r="L11" s="32" t="s">
        <v>21</v>
      </c>
      <c r="M11" s="48" t="s">
        <v>22</v>
      </c>
      <c r="N11" s="48" t="s">
        <v>25</v>
      </c>
      <c r="O11" s="48" t="s">
        <v>26</v>
      </c>
      <c r="P11" s="48"/>
      <c r="Q11" s="164">
        <v>280</v>
      </c>
      <c r="R11" s="164">
        <v>294</v>
      </c>
      <c r="S11" s="48" t="s">
        <v>387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</row>
    <row r="12" spans="1:168" customFormat="1" ht="40.9" customHeight="1">
      <c r="A12" s="1"/>
      <c r="B12" s="32"/>
      <c r="C12" s="32"/>
      <c r="D12" s="105">
        <v>2</v>
      </c>
      <c r="E12" s="106" t="s">
        <v>17</v>
      </c>
      <c r="F12" s="137" t="s">
        <v>378</v>
      </c>
      <c r="G12" s="48" t="s">
        <v>614</v>
      </c>
      <c r="H12" s="106" t="s">
        <v>19</v>
      </c>
      <c r="I12" s="126">
        <f>Zásobníknad1M[[#This Row],[Predpokladané náklady na realizáciu projektu '[eur s DPH']2]]/1.2</f>
        <v>4495000</v>
      </c>
      <c r="J12" s="108">
        <v>5394000</v>
      </c>
      <c r="K12" s="106" t="s">
        <v>20</v>
      </c>
      <c r="L12" s="32" t="s">
        <v>21</v>
      </c>
      <c r="M12" s="48" t="s">
        <v>22</v>
      </c>
      <c r="N12" s="48" t="s">
        <v>25</v>
      </c>
      <c r="O12" s="48" t="s">
        <v>26</v>
      </c>
      <c r="P12" s="48"/>
      <c r="Q12" s="164">
        <v>280</v>
      </c>
      <c r="R12" s="164">
        <v>214</v>
      </c>
      <c r="S12" s="48" t="s">
        <v>387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</row>
    <row r="13" spans="1:168" customFormat="1" ht="40.9" customHeight="1">
      <c r="A13" s="1"/>
      <c r="B13" s="32"/>
      <c r="C13" s="32"/>
      <c r="D13" s="105">
        <v>3</v>
      </c>
      <c r="E13" s="106" t="s">
        <v>17</v>
      </c>
      <c r="F13" s="137" t="s">
        <v>376</v>
      </c>
      <c r="G13" s="48" t="s">
        <v>615</v>
      </c>
      <c r="H13" s="106" t="s">
        <v>19</v>
      </c>
      <c r="I13" s="126">
        <f>Zásobníknad1M[[#This Row],[Predpokladané náklady na realizáciu projektu '[eur s DPH']2]]/1.2</f>
        <v>4759768.76</v>
      </c>
      <c r="J13" s="108">
        <v>5711722.5119999992</v>
      </c>
      <c r="K13" s="106" t="s">
        <v>20</v>
      </c>
      <c r="L13" s="32" t="s">
        <v>21</v>
      </c>
      <c r="M13" s="48" t="s">
        <v>22</v>
      </c>
      <c r="N13" s="48" t="s">
        <v>25</v>
      </c>
      <c r="O13" s="48" t="s">
        <v>26</v>
      </c>
      <c r="P13" s="48"/>
      <c r="Q13" s="164">
        <v>280</v>
      </c>
      <c r="R13" s="164">
        <v>202</v>
      </c>
      <c r="S13" s="48" t="s">
        <v>387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</row>
    <row r="14" spans="1:168" customFormat="1" ht="40.9" customHeight="1">
      <c r="A14" s="1"/>
      <c r="B14" s="32"/>
      <c r="C14" s="32"/>
      <c r="D14" s="105">
        <v>4</v>
      </c>
      <c r="E14" s="106" t="s">
        <v>17</v>
      </c>
      <c r="F14" s="137" t="s">
        <v>377</v>
      </c>
      <c r="G14" s="48" t="s">
        <v>616</v>
      </c>
      <c r="H14" s="106" t="s">
        <v>19</v>
      </c>
      <c r="I14" s="126">
        <f>Zásobníknad1M[[#This Row],[Predpokladané náklady na realizáciu projektu '[eur s DPH']2]]/1.2</f>
        <v>3723254.9699999997</v>
      </c>
      <c r="J14" s="108">
        <v>4467905.9639999997</v>
      </c>
      <c r="K14" s="106" t="s">
        <v>20</v>
      </c>
      <c r="L14" s="32" t="s">
        <v>21</v>
      </c>
      <c r="M14" s="48" t="s">
        <v>22</v>
      </c>
      <c r="N14" s="48" t="s">
        <v>25</v>
      </c>
      <c r="O14" s="48" t="s">
        <v>26</v>
      </c>
      <c r="P14" s="48"/>
      <c r="Q14" s="164">
        <v>280</v>
      </c>
      <c r="R14" s="164">
        <v>158</v>
      </c>
      <c r="S14" s="48" t="s">
        <v>387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</row>
    <row r="15" spans="1:168" customFormat="1" ht="40.9" customHeight="1">
      <c r="A15" s="1"/>
      <c r="B15" s="32"/>
      <c r="C15" s="32"/>
      <c r="D15" s="105">
        <v>5</v>
      </c>
      <c r="E15" s="32" t="s">
        <v>17</v>
      </c>
      <c r="F15" s="137" t="s">
        <v>379</v>
      </c>
      <c r="G15" s="144" t="s">
        <v>617</v>
      </c>
      <c r="H15" s="32" t="s">
        <v>19</v>
      </c>
      <c r="I15" s="126">
        <f>Zásobníknad1M[[#This Row],[Predpokladané náklady na realizáciu projektu '[eur s DPH']2]]/1.2</f>
        <v>22616848</v>
      </c>
      <c r="J15" s="47">
        <v>27140217.599999998</v>
      </c>
      <c r="K15" s="106" t="s">
        <v>20</v>
      </c>
      <c r="L15" s="32" t="s">
        <v>21</v>
      </c>
      <c r="M15" s="48" t="s">
        <v>22</v>
      </c>
      <c r="N15" s="48" t="s">
        <v>25</v>
      </c>
      <c r="O15" s="48" t="s">
        <v>26</v>
      </c>
      <c r="P15" s="48"/>
      <c r="Q15" s="164">
        <v>280</v>
      </c>
      <c r="R15" s="164">
        <v>0</v>
      </c>
      <c r="S15" s="48" t="s">
        <v>387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</row>
    <row r="16" spans="1:168" customFormat="1" ht="40.9" customHeight="1">
      <c r="A16" s="1"/>
      <c r="B16" s="32"/>
      <c r="C16" s="32"/>
      <c r="D16" s="105">
        <v>6</v>
      </c>
      <c r="E16" s="32" t="s">
        <v>17</v>
      </c>
      <c r="F16" s="137" t="s">
        <v>380</v>
      </c>
      <c r="G16" s="48" t="s">
        <v>618</v>
      </c>
      <c r="H16" s="32" t="s">
        <v>19</v>
      </c>
      <c r="I16" s="126">
        <f>Zásobníknad1M[[#This Row],[Predpokladané náklady na realizáciu projektu '[eur s DPH']2]]/1.2</f>
        <v>3927866.9999999995</v>
      </c>
      <c r="J16" s="108">
        <v>4713440.3999999994</v>
      </c>
      <c r="K16" s="106" t="s">
        <v>20</v>
      </c>
      <c r="L16" s="32" t="s">
        <v>21</v>
      </c>
      <c r="M16" s="48" t="s">
        <v>22</v>
      </c>
      <c r="N16" s="48" t="s">
        <v>25</v>
      </c>
      <c r="O16" s="48" t="s">
        <v>26</v>
      </c>
      <c r="P16" s="48"/>
      <c r="Q16" s="164">
        <v>266</v>
      </c>
      <c r="R16" s="164">
        <v>368</v>
      </c>
      <c r="S16" s="48" t="s">
        <v>387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</row>
    <row r="17" spans="1:168" customFormat="1" ht="40.9" customHeight="1">
      <c r="A17" s="1"/>
      <c r="B17" s="32"/>
      <c r="C17" s="32"/>
      <c r="D17" s="105">
        <v>7</v>
      </c>
      <c r="E17" s="143" t="s">
        <v>17</v>
      </c>
      <c r="F17" s="106" t="s">
        <v>104</v>
      </c>
      <c r="G17" s="107" t="s">
        <v>619</v>
      </c>
      <c r="H17" s="32" t="s">
        <v>19</v>
      </c>
      <c r="I17" s="126">
        <f>Zásobníknad1M[[#This Row],[Predpokladané náklady na realizáciu projektu '[eur s DPH']2]]/1.2</f>
        <v>6885149.0089999996</v>
      </c>
      <c r="J17" s="108">
        <v>8262178.8107999992</v>
      </c>
      <c r="K17" s="106" t="s">
        <v>20</v>
      </c>
      <c r="L17" s="32" t="s">
        <v>21</v>
      </c>
      <c r="M17" s="48" t="s">
        <v>22</v>
      </c>
      <c r="N17" s="48" t="s">
        <v>25</v>
      </c>
      <c r="O17" s="48" t="s">
        <v>26</v>
      </c>
      <c r="P17" s="48"/>
      <c r="Q17" s="164">
        <v>266</v>
      </c>
      <c r="R17" s="164">
        <v>326</v>
      </c>
      <c r="S17" s="48" t="s">
        <v>387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</row>
    <row r="18" spans="1:168" customFormat="1" ht="40.9" customHeight="1">
      <c r="A18" s="1"/>
      <c r="B18" s="32"/>
      <c r="C18" s="32"/>
      <c r="D18" s="105">
        <v>8</v>
      </c>
      <c r="E18" s="32" t="s">
        <v>17</v>
      </c>
      <c r="F18" s="106" t="s">
        <v>111</v>
      </c>
      <c r="G18" s="107" t="s">
        <v>620</v>
      </c>
      <c r="H18" s="32" t="s">
        <v>19</v>
      </c>
      <c r="I18" s="126">
        <f>Zásobníknad1M[[#This Row],[Predpokladané náklady na realizáciu projektu '[eur s DPH']2]]/1.2</f>
        <v>2190770</v>
      </c>
      <c r="J18" s="108">
        <v>2628924</v>
      </c>
      <c r="K18" s="106" t="s">
        <v>20</v>
      </c>
      <c r="L18" s="32" t="s">
        <v>21</v>
      </c>
      <c r="M18" s="48" t="s">
        <v>22</v>
      </c>
      <c r="N18" s="48" t="s">
        <v>25</v>
      </c>
      <c r="O18" s="48" t="s">
        <v>26</v>
      </c>
      <c r="P18" s="48"/>
      <c r="Q18" s="164">
        <v>266</v>
      </c>
      <c r="R18" s="164">
        <v>206</v>
      </c>
      <c r="S18" s="48" t="s">
        <v>387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</row>
    <row r="19" spans="1:168" customFormat="1" ht="40.9" customHeight="1">
      <c r="A19" s="1"/>
      <c r="B19" s="32"/>
      <c r="C19" s="32"/>
      <c r="D19" s="105">
        <v>9</v>
      </c>
      <c r="E19" s="143" t="s">
        <v>17</v>
      </c>
      <c r="F19" s="106" t="s">
        <v>381</v>
      </c>
      <c r="G19" s="48" t="s">
        <v>621</v>
      </c>
      <c r="H19" s="32" t="s">
        <v>19</v>
      </c>
      <c r="I19" s="126">
        <f>Zásobníknad1M[[#This Row],[Predpokladané náklady na realizáciu projektu '[eur s DPH']2]]/1.2</f>
        <v>7560854.4299999997</v>
      </c>
      <c r="J19" s="108">
        <v>9073025.3159999996</v>
      </c>
      <c r="K19" s="106" t="s">
        <v>20</v>
      </c>
      <c r="L19" s="32" t="s">
        <v>21</v>
      </c>
      <c r="M19" s="48" t="s">
        <v>22</v>
      </c>
      <c r="N19" s="48" t="s">
        <v>25</v>
      </c>
      <c r="O19" s="48" t="s">
        <v>26</v>
      </c>
      <c r="P19" s="48"/>
      <c r="Q19" s="164">
        <v>266</v>
      </c>
      <c r="R19" s="164">
        <v>198</v>
      </c>
      <c r="S19" s="48" t="s">
        <v>387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</row>
    <row r="20" spans="1:168" customFormat="1" ht="40.9" customHeight="1">
      <c r="A20" s="1"/>
      <c r="B20" s="32"/>
      <c r="C20" s="32"/>
      <c r="D20" s="105">
        <v>10</v>
      </c>
      <c r="E20" s="143" t="s">
        <v>17</v>
      </c>
      <c r="F20" s="106" t="s">
        <v>106</v>
      </c>
      <c r="G20" s="48" t="s">
        <v>622</v>
      </c>
      <c r="H20" s="32" t="s">
        <v>19</v>
      </c>
      <c r="I20" s="126">
        <f>Zásobníknad1M[[#This Row],[Predpokladané náklady na realizáciu projektu '[eur s DPH']2]]/1.2</f>
        <v>6135297.1200000001</v>
      </c>
      <c r="J20" s="108">
        <v>7362356.5439999998</v>
      </c>
      <c r="K20" s="106" t="s">
        <v>20</v>
      </c>
      <c r="L20" s="32" t="s">
        <v>21</v>
      </c>
      <c r="M20" s="48" t="s">
        <v>22</v>
      </c>
      <c r="N20" s="48" t="s">
        <v>25</v>
      </c>
      <c r="O20" s="48" t="s">
        <v>26</v>
      </c>
      <c r="P20" s="48"/>
      <c r="Q20" s="164">
        <v>266</v>
      </c>
      <c r="R20" s="164">
        <v>178</v>
      </c>
      <c r="S20" s="48" t="s">
        <v>387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</row>
    <row r="21" spans="1:168" customFormat="1" ht="40.9" customHeight="1">
      <c r="A21" s="1"/>
      <c r="B21" s="32"/>
      <c r="C21" s="32"/>
      <c r="D21" s="105">
        <v>11</v>
      </c>
      <c r="E21" s="32" t="s">
        <v>17</v>
      </c>
      <c r="F21" s="106" t="s">
        <v>382</v>
      </c>
      <c r="G21" s="48" t="s">
        <v>623</v>
      </c>
      <c r="H21" s="32" t="s">
        <v>19</v>
      </c>
      <c r="I21" s="126">
        <f>Zásobníknad1M[[#This Row],[Predpokladané náklady na realizáciu projektu '[eur s DPH']2]]/1.2</f>
        <v>1234412.6099999999</v>
      </c>
      <c r="J21" s="108">
        <v>1481295.1319999998</v>
      </c>
      <c r="K21" s="106" t="s">
        <v>20</v>
      </c>
      <c r="L21" s="32" t="s">
        <v>21</v>
      </c>
      <c r="M21" s="48" t="s">
        <v>22</v>
      </c>
      <c r="N21" s="48" t="s">
        <v>25</v>
      </c>
      <c r="O21" s="48" t="s">
        <v>26</v>
      </c>
      <c r="P21" s="48"/>
      <c r="Q21" s="164">
        <v>266</v>
      </c>
      <c r="R21" s="164">
        <v>142</v>
      </c>
      <c r="S21" s="48" t="s">
        <v>387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</row>
    <row r="22" spans="1:168" customFormat="1" ht="40.9" customHeight="1">
      <c r="A22" s="1"/>
      <c r="B22" s="32"/>
      <c r="C22" s="32"/>
      <c r="D22" s="105">
        <v>12</v>
      </c>
      <c r="E22" s="32" t="s">
        <v>17</v>
      </c>
      <c r="F22" s="106" t="s">
        <v>96</v>
      </c>
      <c r="G22" s="48" t="s">
        <v>624</v>
      </c>
      <c r="H22" s="32" t="s">
        <v>19</v>
      </c>
      <c r="I22" s="126">
        <f>Zásobníknad1M[[#This Row],[Predpokladané náklady na realizáciu projektu '[eur s DPH']2]]/1.2</f>
        <v>1767597.9154360578</v>
      </c>
      <c r="J22" s="108">
        <v>2121117.4985232693</v>
      </c>
      <c r="K22" s="106" t="s">
        <v>20</v>
      </c>
      <c r="L22" s="32" t="s">
        <v>21</v>
      </c>
      <c r="M22" s="48" t="s">
        <v>22</v>
      </c>
      <c r="N22" s="48" t="s">
        <v>25</v>
      </c>
      <c r="O22" s="48" t="s">
        <v>26</v>
      </c>
      <c r="P22" s="48"/>
      <c r="Q22" s="164">
        <v>266</v>
      </c>
      <c r="R22" s="164">
        <v>96</v>
      </c>
      <c r="S22" s="48" t="s">
        <v>387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</row>
    <row r="23" spans="1:168" customFormat="1" ht="40.9" customHeight="1">
      <c r="A23" s="1"/>
      <c r="B23" s="32"/>
      <c r="C23" s="32"/>
      <c r="D23" s="143">
        <v>13</v>
      </c>
      <c r="E23" s="32" t="s">
        <v>17</v>
      </c>
      <c r="F23" s="32" t="s">
        <v>416</v>
      </c>
      <c r="G23" s="48" t="s">
        <v>625</v>
      </c>
      <c r="H23" s="32" t="s">
        <v>19</v>
      </c>
      <c r="I23" s="126">
        <f>Zásobníknad1M[[#This Row],[Predpokladané náklady na realizáciu projektu '[eur s DPH']2]]/1.2</f>
        <v>10042160</v>
      </c>
      <c r="J23" s="47">
        <v>12050592</v>
      </c>
      <c r="K23" s="32" t="s">
        <v>20</v>
      </c>
      <c r="L23" s="32" t="s">
        <v>21</v>
      </c>
      <c r="M23" s="163" t="s">
        <v>22</v>
      </c>
      <c r="N23" s="48" t="s">
        <v>23</v>
      </c>
      <c r="O23" s="48" t="s">
        <v>131</v>
      </c>
      <c r="P23" s="48"/>
      <c r="Q23" s="164">
        <v>266</v>
      </c>
      <c r="R23" s="164">
        <v>0</v>
      </c>
      <c r="S23" s="48" t="s">
        <v>387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</row>
    <row r="24" spans="1:168" customFormat="1" ht="40.9" customHeight="1">
      <c r="A24" s="1"/>
      <c r="B24" s="32"/>
      <c r="C24" s="32"/>
      <c r="D24" s="143">
        <v>14</v>
      </c>
      <c r="E24" s="32" t="s">
        <v>17</v>
      </c>
      <c r="F24" s="106" t="s">
        <v>80</v>
      </c>
      <c r="G24" s="48" t="s">
        <v>626</v>
      </c>
      <c r="H24" s="32" t="s">
        <v>19</v>
      </c>
      <c r="I24" s="126">
        <f>Zásobníknad1M[[#This Row],[Predpokladané náklady na realizáciu projektu '[eur s DPH']2]]/1.2</f>
        <v>3750000</v>
      </c>
      <c r="J24" s="108">
        <v>4500000</v>
      </c>
      <c r="K24" s="106" t="s">
        <v>20</v>
      </c>
      <c r="L24" s="32" t="s">
        <v>21</v>
      </c>
      <c r="M24" s="48" t="s">
        <v>22</v>
      </c>
      <c r="N24" s="48" t="s">
        <v>25</v>
      </c>
      <c r="O24" s="48" t="s">
        <v>26</v>
      </c>
      <c r="P24" s="48"/>
      <c r="Q24" s="164">
        <v>255</v>
      </c>
      <c r="R24" s="164">
        <v>0</v>
      </c>
      <c r="S24" s="48" t="s">
        <v>387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</row>
    <row r="25" spans="1:168" customFormat="1" ht="40.9" customHeight="1">
      <c r="A25" s="1"/>
      <c r="B25" s="32"/>
      <c r="C25" s="32"/>
      <c r="D25" s="143">
        <v>15</v>
      </c>
      <c r="E25" s="32" t="s">
        <v>17</v>
      </c>
      <c r="F25" s="106" t="s">
        <v>82</v>
      </c>
      <c r="G25" s="107" t="s">
        <v>627</v>
      </c>
      <c r="H25" s="32" t="s">
        <v>19</v>
      </c>
      <c r="I25" s="126">
        <f>Zásobníknad1M[[#This Row],[Predpokladané náklady na realizáciu projektu '[eur s DPH']2]]/1.2</f>
        <v>2237988.7395480578</v>
      </c>
      <c r="J25" s="108">
        <v>2685586.4874576693</v>
      </c>
      <c r="K25" s="106" t="s">
        <v>20</v>
      </c>
      <c r="L25" s="32" t="s">
        <v>21</v>
      </c>
      <c r="M25" s="48" t="s">
        <v>22</v>
      </c>
      <c r="N25" s="48" t="s">
        <v>25</v>
      </c>
      <c r="O25" s="48" t="s">
        <v>26</v>
      </c>
      <c r="P25" s="48"/>
      <c r="Q25" s="164">
        <v>248</v>
      </c>
      <c r="R25" s="164">
        <v>160</v>
      </c>
      <c r="S25" s="48" t="s">
        <v>387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</row>
    <row r="26" spans="1:168" customFormat="1" ht="40.9" customHeight="1">
      <c r="A26" s="1"/>
      <c r="B26" s="32"/>
      <c r="C26" s="32"/>
      <c r="D26" s="143">
        <v>16</v>
      </c>
      <c r="E26" s="32" t="s">
        <v>17</v>
      </c>
      <c r="F26" s="106" t="s">
        <v>391</v>
      </c>
      <c r="G26" s="48" t="s">
        <v>628</v>
      </c>
      <c r="H26" s="32" t="s">
        <v>19</v>
      </c>
      <c r="I26" s="126">
        <f>Zásobníknad1M[[#This Row],[Predpokladané náklady na realizáciu projektu '[eur s DPH']2]]/1.2</f>
        <v>4694127</v>
      </c>
      <c r="J26" s="108">
        <v>5632952.3999999994</v>
      </c>
      <c r="K26" s="106" t="s">
        <v>20</v>
      </c>
      <c r="L26" s="32" t="s">
        <v>21</v>
      </c>
      <c r="M26" s="48" t="s">
        <v>22</v>
      </c>
      <c r="N26" s="48" t="s">
        <v>25</v>
      </c>
      <c r="O26" s="48" t="s">
        <v>26</v>
      </c>
      <c r="P26" s="48"/>
      <c r="Q26" s="164">
        <v>247</v>
      </c>
      <c r="R26" s="164">
        <v>166</v>
      </c>
      <c r="S26" s="48" t="s">
        <v>387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</row>
    <row r="27" spans="1:168" customFormat="1" ht="40.9" customHeight="1">
      <c r="A27" s="1"/>
      <c r="B27" s="32"/>
      <c r="C27" s="32"/>
      <c r="D27" s="143">
        <v>17</v>
      </c>
      <c r="E27" s="32" t="s">
        <v>17</v>
      </c>
      <c r="F27" s="106" t="s">
        <v>167</v>
      </c>
      <c r="G27" s="48" t="s">
        <v>629</v>
      </c>
      <c r="H27" s="32" t="s">
        <v>19</v>
      </c>
      <c r="I27" s="126">
        <f>Zásobníknad1M[[#This Row],[Predpokladané náklady na realizáciu projektu '[eur s DPH']2]]/1.2</f>
        <v>1906139</v>
      </c>
      <c r="J27" s="108">
        <v>2287366.7999999998</v>
      </c>
      <c r="K27" s="106" t="s">
        <v>20</v>
      </c>
      <c r="L27" s="32" t="s">
        <v>21</v>
      </c>
      <c r="M27" s="48" t="s">
        <v>22</v>
      </c>
      <c r="N27" s="48" t="s">
        <v>25</v>
      </c>
      <c r="O27" s="48" t="s">
        <v>26</v>
      </c>
      <c r="P27" s="48"/>
      <c r="Q27" s="164">
        <v>247</v>
      </c>
      <c r="R27" s="164">
        <v>126</v>
      </c>
      <c r="S27" s="48" t="s">
        <v>387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</row>
    <row r="28" spans="1:168" customFormat="1" ht="40.9" customHeight="1">
      <c r="A28" s="1"/>
      <c r="B28" s="32"/>
      <c r="C28" s="32"/>
      <c r="D28" s="143">
        <v>18</v>
      </c>
      <c r="E28" s="32" t="s">
        <v>17</v>
      </c>
      <c r="F28" s="32" t="s">
        <v>169</v>
      </c>
      <c r="G28" s="48" t="s">
        <v>630</v>
      </c>
      <c r="H28" s="32" t="s">
        <v>19</v>
      </c>
      <c r="I28" s="126">
        <f>Zásobníknad1M[[#This Row],[Predpokladané náklady na realizáciu projektu '[eur s DPH']2]]/1.2</f>
        <v>1793000</v>
      </c>
      <c r="J28" s="47">
        <v>2151600</v>
      </c>
      <c r="K28" s="32" t="s">
        <v>20</v>
      </c>
      <c r="L28" s="32" t="s">
        <v>21</v>
      </c>
      <c r="M28" s="48" t="s">
        <v>22</v>
      </c>
      <c r="N28" s="48" t="s">
        <v>25</v>
      </c>
      <c r="O28" s="48" t="s">
        <v>131</v>
      </c>
      <c r="P28" s="48"/>
      <c r="Q28" s="164">
        <v>247</v>
      </c>
      <c r="R28" s="164">
        <v>106</v>
      </c>
      <c r="S28" s="48" t="s">
        <v>387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</row>
    <row r="29" spans="1:168" customFormat="1" ht="40.9" customHeight="1">
      <c r="A29" s="1"/>
      <c r="B29" s="32"/>
      <c r="C29" s="32"/>
      <c r="D29" s="143">
        <v>19</v>
      </c>
      <c r="E29" s="32" t="s">
        <v>17</v>
      </c>
      <c r="F29" s="106" t="s">
        <v>36</v>
      </c>
      <c r="G29" s="107" t="s">
        <v>632</v>
      </c>
      <c r="H29" s="32" t="s">
        <v>19</v>
      </c>
      <c r="I29" s="126">
        <f>Zásobníknad1M[[#This Row],[Predpokladané náklady na realizáciu projektu '[eur s DPH']2]]/1.2</f>
        <v>2999600</v>
      </c>
      <c r="J29" s="108">
        <v>3599520</v>
      </c>
      <c r="K29" s="106" t="s">
        <v>20</v>
      </c>
      <c r="L29" s="32" t="s">
        <v>21</v>
      </c>
      <c r="M29" s="48" t="s">
        <v>22</v>
      </c>
      <c r="N29" s="48" t="s">
        <v>25</v>
      </c>
      <c r="O29" s="48" t="s">
        <v>26</v>
      </c>
      <c r="P29" s="48"/>
      <c r="Q29" s="164">
        <v>240</v>
      </c>
      <c r="R29" s="164">
        <v>292</v>
      </c>
      <c r="S29" s="48" t="s">
        <v>387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</row>
    <row r="30" spans="1:168" customFormat="1" ht="40.9" customHeight="1">
      <c r="A30" s="1"/>
      <c r="B30" s="32"/>
      <c r="C30" s="32"/>
      <c r="D30" s="143">
        <v>20</v>
      </c>
      <c r="E30" s="32" t="s">
        <v>17</v>
      </c>
      <c r="F30" s="106" t="s">
        <v>54</v>
      </c>
      <c r="G30" s="48" t="s">
        <v>633</v>
      </c>
      <c r="H30" s="32" t="s">
        <v>19</v>
      </c>
      <c r="I30" s="126">
        <f>Zásobníknad1M[[#This Row],[Predpokladané náklady na realizáciu projektu '[eur s DPH']2]]/1.2</f>
        <v>2012715</v>
      </c>
      <c r="J30" s="108">
        <v>2415258</v>
      </c>
      <c r="K30" s="106" t="s">
        <v>20</v>
      </c>
      <c r="L30" s="32" t="s">
        <v>21</v>
      </c>
      <c r="M30" s="48" t="s">
        <v>22</v>
      </c>
      <c r="N30" s="48" t="s">
        <v>25</v>
      </c>
      <c r="O30" s="48" t="s">
        <v>26</v>
      </c>
      <c r="P30" s="48"/>
      <c r="Q30" s="164">
        <v>240</v>
      </c>
      <c r="R30" s="164">
        <v>228</v>
      </c>
      <c r="S30" s="48" t="s">
        <v>387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</row>
    <row r="31" spans="1:168" customFormat="1" ht="40.9" customHeight="1">
      <c r="A31" s="1"/>
      <c r="B31" s="32"/>
      <c r="C31" s="32"/>
      <c r="D31" s="143">
        <v>21</v>
      </c>
      <c r="E31" s="32" t="s">
        <v>17</v>
      </c>
      <c r="F31" s="106" t="s">
        <v>49</v>
      </c>
      <c r="G31" s="107" t="s">
        <v>638</v>
      </c>
      <c r="H31" s="32" t="s">
        <v>19</v>
      </c>
      <c r="I31" s="126">
        <f>Zásobníknad1M[[#This Row],[Predpokladané náklady na realizáciu projektu '[eur s DPH']2]]/1.2</f>
        <v>3144051</v>
      </c>
      <c r="J31" s="108">
        <v>3772861.1999999997</v>
      </c>
      <c r="K31" s="106" t="s">
        <v>20</v>
      </c>
      <c r="L31" s="32" t="s">
        <v>21</v>
      </c>
      <c r="M31" s="48" t="s">
        <v>22</v>
      </c>
      <c r="N31" s="48" t="s">
        <v>25</v>
      </c>
      <c r="O31" s="48" t="s">
        <v>26</v>
      </c>
      <c r="P31" s="48"/>
      <c r="Q31" s="164">
        <v>240</v>
      </c>
      <c r="R31" s="164">
        <v>202</v>
      </c>
      <c r="S31" s="48" t="s">
        <v>387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</row>
    <row r="32" spans="1:168" customFormat="1" ht="40.9" customHeight="1">
      <c r="A32" s="1"/>
      <c r="B32" s="32"/>
      <c r="C32" s="32"/>
      <c r="D32" s="143">
        <v>23</v>
      </c>
      <c r="E32" s="32" t="s">
        <v>17</v>
      </c>
      <c r="F32" s="106" t="s">
        <v>75</v>
      </c>
      <c r="G32" s="48" t="s">
        <v>464</v>
      </c>
      <c r="H32" s="32" t="s">
        <v>19</v>
      </c>
      <c r="I32" s="126">
        <f>Zásobníknad1M[[#This Row],[Predpokladané náklady na realizáciu projektu '[eur s DPH']2]]/1.2</f>
        <v>1942531.5</v>
      </c>
      <c r="J32" s="108">
        <v>2331037.7999999998</v>
      </c>
      <c r="K32" s="106" t="s">
        <v>20</v>
      </c>
      <c r="L32" s="32" t="s">
        <v>21</v>
      </c>
      <c r="M32" s="48" t="s">
        <v>395</v>
      </c>
      <c r="N32" s="48" t="s">
        <v>25</v>
      </c>
      <c r="O32" s="48" t="s">
        <v>26</v>
      </c>
      <c r="P32" s="48"/>
      <c r="Q32" s="164">
        <v>240</v>
      </c>
      <c r="R32" s="164">
        <v>120</v>
      </c>
      <c r="S32" s="48" t="s">
        <v>390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</row>
    <row r="33" spans="1:168" customFormat="1" ht="40.9" customHeight="1">
      <c r="A33" s="1"/>
      <c r="B33" s="32"/>
      <c r="C33" s="32"/>
      <c r="D33" s="240"/>
      <c r="E33" s="32" t="s">
        <v>17</v>
      </c>
      <c r="F33" s="241" t="s">
        <v>18</v>
      </c>
      <c r="G33" s="242" t="s">
        <v>639</v>
      </c>
      <c r="H33" s="32" t="s">
        <v>19</v>
      </c>
      <c r="I33" s="108">
        <f>Zásobníknad1M[[#This Row],[Predpokladané náklady na realizáciu projektu '[eur s DPH']2]]/1.2</f>
        <v>6018176</v>
      </c>
      <c r="J33" s="108">
        <v>7221811.2000000002</v>
      </c>
      <c r="K33" s="106" t="s">
        <v>20</v>
      </c>
      <c r="L33" s="32" t="s">
        <v>21</v>
      </c>
      <c r="M33" s="48" t="s">
        <v>22</v>
      </c>
      <c r="N33" s="48" t="s">
        <v>25</v>
      </c>
      <c r="O33" s="48" t="s">
        <v>26</v>
      </c>
      <c r="P33" s="48"/>
      <c r="Q33" s="164"/>
      <c r="R33" s="164"/>
      <c r="S33" s="48" t="s">
        <v>387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</row>
    <row r="34" spans="1:168" customFormat="1" ht="40.9" customHeight="1">
      <c r="A34" s="1"/>
      <c r="B34" s="32"/>
      <c r="C34" s="32"/>
      <c r="D34" s="143">
        <v>28</v>
      </c>
      <c r="E34" s="32" t="s">
        <v>17</v>
      </c>
      <c r="F34" s="32" t="s">
        <v>168</v>
      </c>
      <c r="G34" s="48" t="s">
        <v>643</v>
      </c>
      <c r="H34" s="32" t="s">
        <v>19</v>
      </c>
      <c r="I34" s="126">
        <f>Zásobníknad1M[[#This Row],[Predpokladané náklady na realizáciu projektu '[eur s DPH']2]]/1.2</f>
        <v>1565382.5428571426</v>
      </c>
      <c r="J34" s="176">
        <v>1878459.0514285711</v>
      </c>
      <c r="K34" s="106" t="s">
        <v>20</v>
      </c>
      <c r="L34" s="32" t="s">
        <v>21</v>
      </c>
      <c r="M34" s="48" t="s">
        <v>395</v>
      </c>
      <c r="N34" s="48" t="s">
        <v>25</v>
      </c>
      <c r="O34" s="48" t="s">
        <v>131</v>
      </c>
      <c r="P34" s="48"/>
      <c r="Q34" s="164">
        <v>217</v>
      </c>
      <c r="R34" s="164">
        <v>82</v>
      </c>
      <c r="S34" s="48" t="s">
        <v>390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</row>
    <row r="35" spans="1:168" customFormat="1" ht="40.9" customHeight="1">
      <c r="A35" s="1"/>
      <c r="B35" s="32"/>
      <c r="C35" s="32"/>
      <c r="D35" s="143">
        <v>31</v>
      </c>
      <c r="E35" s="32" t="s">
        <v>17</v>
      </c>
      <c r="F35" s="32" t="s">
        <v>69</v>
      </c>
      <c r="G35" s="48" t="s">
        <v>447</v>
      </c>
      <c r="H35" s="32" t="s">
        <v>19</v>
      </c>
      <c r="I35" s="126">
        <f>Zásobníknad1M[[#This Row],[Predpokladané náklady na realizáciu projektu '[eur s DPH']2]]/1.2</f>
        <v>1066666.6666666667</v>
      </c>
      <c r="J35" s="47">
        <v>1280000</v>
      </c>
      <c r="K35" s="32" t="s">
        <v>132</v>
      </c>
      <c r="L35" s="32" t="s">
        <v>21</v>
      </c>
      <c r="M35" s="48" t="s">
        <v>395</v>
      </c>
      <c r="N35" s="48" t="s">
        <v>25</v>
      </c>
      <c r="O35" s="48" t="s">
        <v>131</v>
      </c>
      <c r="P35" s="48" t="s">
        <v>449</v>
      </c>
      <c r="Q35" s="164">
        <v>190</v>
      </c>
      <c r="R35" s="164">
        <v>144</v>
      </c>
      <c r="S35" s="48" t="s">
        <v>394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</row>
    <row r="36" spans="1:168" customFormat="1" ht="40.9" customHeight="1">
      <c r="A36" s="1"/>
      <c r="B36" s="32"/>
      <c r="C36" s="32"/>
      <c r="D36" s="143">
        <v>33</v>
      </c>
      <c r="E36" s="32" t="s">
        <v>17</v>
      </c>
      <c r="F36" s="32" t="s">
        <v>86</v>
      </c>
      <c r="G36" s="48" t="s">
        <v>437</v>
      </c>
      <c r="H36" s="143" t="s">
        <v>19</v>
      </c>
      <c r="I36" s="126">
        <f>Zásobníknad1M[[#This Row],[Predpokladané náklady na realizáciu projektu '[eur s DPH']2]]/1.2</f>
        <v>3333333.3333333335</v>
      </c>
      <c r="J36" s="47">
        <v>4000000</v>
      </c>
      <c r="K36" s="32" t="s">
        <v>132</v>
      </c>
      <c r="L36" s="32" t="s">
        <v>21</v>
      </c>
      <c r="M36" s="48" t="s">
        <v>395</v>
      </c>
      <c r="N36" s="48" t="s">
        <v>25</v>
      </c>
      <c r="O36" s="48" t="s">
        <v>131</v>
      </c>
      <c r="P36" s="48" t="s">
        <v>448</v>
      </c>
      <c r="Q36" s="164">
        <v>108</v>
      </c>
      <c r="R36" s="164">
        <v>0</v>
      </c>
      <c r="S36" s="48" t="s">
        <v>132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</row>
    <row r="37" spans="1:168" ht="35.450000000000003" customHeight="1">
      <c r="B37" s="40"/>
      <c r="C37" s="40"/>
      <c r="D37" s="280">
        <v>1</v>
      </c>
      <c r="E37" s="40" t="s">
        <v>17</v>
      </c>
      <c r="F37" s="40" t="s">
        <v>18</v>
      </c>
      <c r="G37" s="103" t="s">
        <v>358</v>
      </c>
      <c r="H37" s="40" t="s">
        <v>180</v>
      </c>
      <c r="I37" s="123">
        <f>Zásobníknad1M[[#This Row],[Predpokladané náklady na realizáciu projektu '[eur s DPH']2]]/1.2</f>
        <v>4680545</v>
      </c>
      <c r="J37" s="139">
        <v>5616654</v>
      </c>
      <c r="K37" s="40" t="s">
        <v>20</v>
      </c>
      <c r="L37" s="40" t="s">
        <v>21</v>
      </c>
      <c r="M37" s="39" t="s">
        <v>22</v>
      </c>
      <c r="N37" s="39" t="s">
        <v>181</v>
      </c>
      <c r="O37" s="4" t="s">
        <v>182</v>
      </c>
      <c r="P37" s="40"/>
      <c r="Q37" s="285">
        <v>137</v>
      </c>
      <c r="R37" s="285">
        <v>0</v>
      </c>
      <c r="S37" s="145" t="s">
        <v>387</v>
      </c>
    </row>
    <row r="38" spans="1:168" ht="35.450000000000003" customHeight="1">
      <c r="B38" s="40"/>
      <c r="C38" s="40"/>
      <c r="D38" s="280">
        <v>1</v>
      </c>
      <c r="E38" s="40" t="s">
        <v>17</v>
      </c>
      <c r="F38" s="40" t="s">
        <v>18</v>
      </c>
      <c r="G38" s="103" t="s">
        <v>359</v>
      </c>
      <c r="H38" s="40" t="s">
        <v>180</v>
      </c>
      <c r="I38" s="123">
        <f>Zásobníknad1M[[#This Row],[Predpokladané náklady na realizáciu projektu '[eur s DPH']2]]/1.2</f>
        <v>7217638.9999999991</v>
      </c>
      <c r="J38" s="139">
        <v>8661166.7999999989</v>
      </c>
      <c r="K38" s="40" t="s">
        <v>20</v>
      </c>
      <c r="L38" s="40" t="s">
        <v>21</v>
      </c>
      <c r="M38" s="39" t="s">
        <v>22</v>
      </c>
      <c r="N38" s="39" t="s">
        <v>181</v>
      </c>
      <c r="O38" s="4" t="s">
        <v>182</v>
      </c>
      <c r="P38" s="40"/>
      <c r="Q38" s="285">
        <v>137</v>
      </c>
      <c r="R38" s="285">
        <v>0</v>
      </c>
      <c r="S38" s="145" t="s">
        <v>387</v>
      </c>
    </row>
    <row r="39" spans="1:168" ht="35.450000000000003" customHeight="1">
      <c r="B39" s="40"/>
      <c r="C39" s="40"/>
      <c r="D39" s="280">
        <v>1</v>
      </c>
      <c r="E39" s="40" t="s">
        <v>17</v>
      </c>
      <c r="F39" s="40" t="s">
        <v>18</v>
      </c>
      <c r="G39" s="103" t="s">
        <v>184</v>
      </c>
      <c r="H39" s="40" t="s">
        <v>180</v>
      </c>
      <c r="I39" s="123">
        <f>Zásobníknad1M[[#This Row],[Predpokladané náklady na realizáciu projektu '[eur s DPH']2]]/1.2</f>
        <v>3206417.5</v>
      </c>
      <c r="J39" s="139">
        <v>3847701</v>
      </c>
      <c r="K39" s="40" t="s">
        <v>20</v>
      </c>
      <c r="L39" s="40" t="s">
        <v>21</v>
      </c>
      <c r="M39" s="39" t="s">
        <v>22</v>
      </c>
      <c r="N39" s="39" t="s">
        <v>185</v>
      </c>
      <c r="O39" s="4" t="s">
        <v>182</v>
      </c>
      <c r="P39" s="40"/>
      <c r="Q39" s="285">
        <v>137</v>
      </c>
      <c r="R39" s="285">
        <v>0</v>
      </c>
      <c r="S39" s="145" t="s">
        <v>388</v>
      </c>
    </row>
    <row r="40" spans="1:168" ht="35.450000000000003" customHeight="1">
      <c r="B40" s="33"/>
      <c r="C40" s="33"/>
      <c r="D40" s="270">
        <v>1</v>
      </c>
      <c r="E40" s="33" t="s">
        <v>17</v>
      </c>
      <c r="F40" s="33" t="s">
        <v>18</v>
      </c>
      <c r="G40" s="102" t="s">
        <v>186</v>
      </c>
      <c r="H40" s="33" t="s">
        <v>180</v>
      </c>
      <c r="I40" s="115">
        <f>Zásobníknad1M[[#This Row],[Predpokladané náklady na realizáciu projektu '[eur s DPH']2]]/1.2</f>
        <v>2356917.8099999991</v>
      </c>
      <c r="J40" s="140">
        <v>2828301.371999999</v>
      </c>
      <c r="K40" s="33" t="s">
        <v>20</v>
      </c>
      <c r="L40" s="33" t="s">
        <v>21</v>
      </c>
      <c r="M40" s="141" t="s">
        <v>187</v>
      </c>
      <c r="N40" s="141" t="s">
        <v>188</v>
      </c>
      <c r="O40" s="58" t="s">
        <v>189</v>
      </c>
      <c r="P40" s="33"/>
      <c r="Q40" s="33">
        <v>137</v>
      </c>
      <c r="R40" s="33">
        <v>0</v>
      </c>
      <c r="S40" s="146" t="s">
        <v>387</v>
      </c>
    </row>
    <row r="41" spans="1:168" ht="35.450000000000003" customHeight="1">
      <c r="B41" s="33"/>
      <c r="C41" s="33"/>
      <c r="D41" s="270">
        <v>1</v>
      </c>
      <c r="E41" s="33" t="s">
        <v>17</v>
      </c>
      <c r="F41" s="33" t="s">
        <v>18</v>
      </c>
      <c r="G41" s="102" t="s">
        <v>191</v>
      </c>
      <c r="H41" s="33" t="s">
        <v>180</v>
      </c>
      <c r="I41" s="115">
        <f>Zásobníknad1M[[#This Row],[Predpokladané náklady na realizáciu projektu '[eur s DPH']2]]/1.2</f>
        <v>2652020</v>
      </c>
      <c r="J41" s="140">
        <v>3182424</v>
      </c>
      <c r="K41" s="33" t="s">
        <v>20</v>
      </c>
      <c r="L41" s="33" t="s">
        <v>21</v>
      </c>
      <c r="M41" s="141" t="s">
        <v>187</v>
      </c>
      <c r="N41" s="141" t="s">
        <v>188</v>
      </c>
      <c r="O41" s="58" t="s">
        <v>189</v>
      </c>
      <c r="P41" s="33" t="s">
        <v>352</v>
      </c>
      <c r="Q41" s="33">
        <v>137</v>
      </c>
      <c r="R41" s="33">
        <v>0</v>
      </c>
      <c r="S41" s="146" t="s">
        <v>387</v>
      </c>
    </row>
    <row r="42" spans="1:168" ht="35.450000000000003" customHeight="1">
      <c r="B42" s="33"/>
      <c r="C42" s="33"/>
      <c r="D42" s="270">
        <v>1</v>
      </c>
      <c r="E42" s="33" t="s">
        <v>17</v>
      </c>
      <c r="F42" s="33" t="s">
        <v>18</v>
      </c>
      <c r="G42" s="102" t="s">
        <v>193</v>
      </c>
      <c r="H42" s="33" t="s">
        <v>180</v>
      </c>
      <c r="I42" s="115">
        <f>Zásobníknad1M[[#This Row],[Predpokladané náklady na realizáciu projektu '[eur s DPH']2]]/1.2</f>
        <v>4381442.9804391218</v>
      </c>
      <c r="J42" s="140">
        <v>5257731.5765269464</v>
      </c>
      <c r="K42" s="33" t="s">
        <v>20</v>
      </c>
      <c r="L42" s="33" t="s">
        <v>21</v>
      </c>
      <c r="M42" s="141" t="s">
        <v>187</v>
      </c>
      <c r="N42" s="141" t="s">
        <v>188</v>
      </c>
      <c r="O42" s="58" t="s">
        <v>189</v>
      </c>
      <c r="P42" s="33" t="s">
        <v>352</v>
      </c>
      <c r="Q42" s="33">
        <v>137</v>
      </c>
      <c r="R42" s="33">
        <v>0</v>
      </c>
      <c r="S42" s="146" t="s">
        <v>387</v>
      </c>
    </row>
    <row r="43" spans="1:168" ht="35.450000000000003" customHeight="1">
      <c r="B43" s="33"/>
      <c r="C43" s="33"/>
      <c r="D43" s="270">
        <v>1</v>
      </c>
      <c r="E43" s="33" t="s">
        <v>17</v>
      </c>
      <c r="F43" s="33" t="s">
        <v>18</v>
      </c>
      <c r="G43" s="102" t="s">
        <v>194</v>
      </c>
      <c r="H43" s="33" t="s">
        <v>180</v>
      </c>
      <c r="I43" s="115">
        <f>Zásobníknad1M[[#This Row],[Predpokladané náklady na realizáciu projektu '[eur s DPH']2]]/1.2</f>
        <v>1135262.72</v>
      </c>
      <c r="J43" s="140">
        <v>1362315.264</v>
      </c>
      <c r="K43" s="33" t="s">
        <v>20</v>
      </c>
      <c r="L43" s="33" t="s">
        <v>21</v>
      </c>
      <c r="M43" s="141" t="s">
        <v>187</v>
      </c>
      <c r="N43" s="141" t="s">
        <v>188</v>
      </c>
      <c r="O43" s="58" t="s">
        <v>189</v>
      </c>
      <c r="P43" s="33" t="s">
        <v>352</v>
      </c>
      <c r="Q43" s="33">
        <v>137</v>
      </c>
      <c r="R43" s="33">
        <v>0</v>
      </c>
      <c r="S43" s="146" t="s">
        <v>387</v>
      </c>
    </row>
    <row r="44" spans="1:168" ht="35.450000000000003" customHeight="1">
      <c r="B44" s="33"/>
      <c r="C44" s="33"/>
      <c r="D44" s="270">
        <v>3</v>
      </c>
      <c r="E44" s="33" t="s">
        <v>17</v>
      </c>
      <c r="F44" s="33" t="s">
        <v>18</v>
      </c>
      <c r="G44" s="102" t="s">
        <v>531</v>
      </c>
      <c r="H44" s="33" t="s">
        <v>180</v>
      </c>
      <c r="I44" s="115">
        <f>Zásobníknad1M[[#This Row],[Predpokladané náklady na realizáciu projektu '[eur s DPH']2]]/1.2</f>
        <v>1666666.6666666667</v>
      </c>
      <c r="J44" s="140">
        <v>2000000</v>
      </c>
      <c r="K44" s="33" t="s">
        <v>132</v>
      </c>
      <c r="L44" s="33" t="s">
        <v>21</v>
      </c>
      <c r="M44" s="141" t="s">
        <v>195</v>
      </c>
      <c r="N44" s="141" t="s">
        <v>196</v>
      </c>
      <c r="O44" s="33" t="s">
        <v>182</v>
      </c>
      <c r="P44" s="33" t="s">
        <v>352</v>
      </c>
      <c r="Q44" s="286">
        <v>38</v>
      </c>
      <c r="R44" s="286">
        <v>0</v>
      </c>
      <c r="S44" s="146" t="s">
        <v>192</v>
      </c>
    </row>
    <row r="45" spans="1:168" ht="35.450000000000003" customHeight="1">
      <c r="B45" s="33"/>
      <c r="C45" s="33"/>
      <c r="D45" s="270">
        <v>1</v>
      </c>
      <c r="E45" s="33" t="s">
        <v>17</v>
      </c>
      <c r="F45" s="33" t="s">
        <v>18</v>
      </c>
      <c r="G45" s="102" t="s">
        <v>199</v>
      </c>
      <c r="H45" s="33" t="s">
        <v>180</v>
      </c>
      <c r="I45" s="115">
        <f>Zásobníknad1M[[#This Row],[Predpokladané náklady na realizáciu projektu '[eur s DPH']2]]/1.2</f>
        <v>1055000</v>
      </c>
      <c r="J45" s="140">
        <v>1266000</v>
      </c>
      <c r="K45" s="33" t="s">
        <v>20</v>
      </c>
      <c r="L45" s="33" t="s">
        <v>21</v>
      </c>
      <c r="M45" s="141" t="s">
        <v>187</v>
      </c>
      <c r="N45" s="141" t="s">
        <v>188</v>
      </c>
      <c r="O45" s="58" t="s">
        <v>189</v>
      </c>
      <c r="P45" s="33"/>
      <c r="Q45" s="33">
        <v>137</v>
      </c>
      <c r="R45" s="33">
        <v>0</v>
      </c>
      <c r="S45" s="146" t="s">
        <v>387</v>
      </c>
    </row>
    <row r="46" spans="1:168" ht="35.450000000000003" customHeight="1">
      <c r="B46" s="33"/>
      <c r="C46" s="33"/>
      <c r="D46" s="270">
        <v>1</v>
      </c>
      <c r="E46" s="33" t="s">
        <v>17</v>
      </c>
      <c r="F46" s="33" t="s">
        <v>18</v>
      </c>
      <c r="G46" s="102" t="s">
        <v>538</v>
      </c>
      <c r="H46" s="33" t="s">
        <v>243</v>
      </c>
      <c r="I46" s="115">
        <f>Zásobníknad1M[[#This Row],[Predpokladané náklady na realizáciu projektu '[eur s DPH']2]]/1.2</f>
        <v>2167000</v>
      </c>
      <c r="J46" s="140">
        <v>2600400</v>
      </c>
      <c r="K46" s="33" t="s">
        <v>132</v>
      </c>
      <c r="L46" s="33" t="s">
        <v>21</v>
      </c>
      <c r="M46" s="141" t="s">
        <v>413</v>
      </c>
      <c r="N46" s="141" t="s">
        <v>35</v>
      </c>
      <c r="O46" s="58" t="s">
        <v>414</v>
      </c>
      <c r="P46" s="33"/>
      <c r="Q46" s="33">
        <v>137</v>
      </c>
      <c r="R46" s="33">
        <v>0</v>
      </c>
      <c r="S46" s="146" t="s">
        <v>132</v>
      </c>
    </row>
    <row r="47" spans="1:168" ht="35.450000000000003" customHeight="1">
      <c r="B47" s="278"/>
      <c r="C47" s="278"/>
      <c r="D47" s="238">
        <v>1</v>
      </c>
      <c r="E47" s="37" t="s">
        <v>201</v>
      </c>
      <c r="F47" s="37" t="s">
        <v>201</v>
      </c>
      <c r="G47" s="104" t="s">
        <v>210</v>
      </c>
      <c r="H47" s="37" t="s">
        <v>19</v>
      </c>
      <c r="I47" s="124">
        <f>Zásobníknad1M[[#This Row],[Predpokladané náklady na realizáciu projektu '[eur s DPH']2]]/1.2</f>
        <v>6470264.833333333</v>
      </c>
      <c r="J47" s="228">
        <v>7764317.7999999998</v>
      </c>
      <c r="K47" s="37" t="s">
        <v>132</v>
      </c>
      <c r="L47" s="37" t="s">
        <v>21</v>
      </c>
      <c r="M47" s="54" t="s">
        <v>205</v>
      </c>
      <c r="N47" s="54" t="s">
        <v>74</v>
      </c>
      <c r="O47" s="54" t="s">
        <v>206</v>
      </c>
      <c r="P47" s="37"/>
      <c r="Q47" s="287">
        <v>242</v>
      </c>
      <c r="R47" s="287"/>
      <c r="S47" s="147" t="s">
        <v>201</v>
      </c>
    </row>
    <row r="48" spans="1:168" ht="35.450000000000003" customHeight="1">
      <c r="B48" s="278"/>
      <c r="C48" s="278"/>
      <c r="D48" s="281">
        <v>2</v>
      </c>
      <c r="E48" s="44" t="s">
        <v>201</v>
      </c>
      <c r="F48" s="37" t="s">
        <v>201</v>
      </c>
      <c r="G48" s="6" t="s">
        <v>541</v>
      </c>
      <c r="H48" s="37" t="s">
        <v>19</v>
      </c>
      <c r="I48" s="124">
        <f>Zásobníknad1M[[#This Row],[Predpokladané náklady na realizáciu projektu '[eur s DPH']2]]/1.2</f>
        <v>2000000</v>
      </c>
      <c r="J48" s="228">
        <v>2400000</v>
      </c>
      <c r="K48" s="37" t="s">
        <v>542</v>
      </c>
      <c r="L48" s="45" t="s">
        <v>21</v>
      </c>
      <c r="M48" s="54" t="s">
        <v>205</v>
      </c>
      <c r="N48" s="54" t="s">
        <v>74</v>
      </c>
      <c r="O48" s="54" t="s">
        <v>206</v>
      </c>
      <c r="P48" s="59"/>
      <c r="Q48" s="288">
        <v>212</v>
      </c>
      <c r="R48" s="288"/>
      <c r="S48" s="148" t="s">
        <v>201</v>
      </c>
    </row>
    <row r="49" spans="2:19" ht="35.450000000000003" customHeight="1">
      <c r="B49" s="278"/>
      <c r="C49" s="278"/>
      <c r="D49" s="281">
        <v>2</v>
      </c>
      <c r="E49" s="44" t="s">
        <v>201</v>
      </c>
      <c r="F49" s="37" t="s">
        <v>201</v>
      </c>
      <c r="G49" s="6" t="s">
        <v>543</v>
      </c>
      <c r="H49" s="37" t="s">
        <v>19</v>
      </c>
      <c r="I49" s="124">
        <f>Zásobníknad1M[[#This Row],[Predpokladané náklady na realizáciu projektu '[eur s DPH']2]]/1.2</f>
        <v>4000000</v>
      </c>
      <c r="J49" s="228">
        <v>4800000</v>
      </c>
      <c r="K49" s="37" t="s">
        <v>542</v>
      </c>
      <c r="L49" s="45" t="s">
        <v>21</v>
      </c>
      <c r="M49" s="54" t="s">
        <v>205</v>
      </c>
      <c r="N49" s="54" t="s">
        <v>74</v>
      </c>
      <c r="O49" s="54" t="s">
        <v>206</v>
      </c>
      <c r="P49" s="59"/>
      <c r="Q49" s="288">
        <v>212</v>
      </c>
      <c r="R49" s="288"/>
      <c r="S49" s="148" t="s">
        <v>201</v>
      </c>
    </row>
    <row r="50" spans="2:19" ht="35.450000000000003" customHeight="1">
      <c r="B50" s="278"/>
      <c r="C50" s="278"/>
      <c r="D50" s="281">
        <v>2</v>
      </c>
      <c r="E50" s="44" t="s">
        <v>201</v>
      </c>
      <c r="F50" s="37" t="s">
        <v>201</v>
      </c>
      <c r="G50" s="6" t="s">
        <v>547</v>
      </c>
      <c r="H50" s="37" t="s">
        <v>19</v>
      </c>
      <c r="I50" s="124">
        <f>Zásobníknad1M[[#This Row],[Predpokladané náklady na realizáciu projektu '[eur s DPH']2]]/1.2</f>
        <v>2307585.9000000004</v>
      </c>
      <c r="J50" s="228">
        <v>2769103.08</v>
      </c>
      <c r="K50" s="37" t="s">
        <v>132</v>
      </c>
      <c r="L50" s="45" t="s">
        <v>21</v>
      </c>
      <c r="M50" s="54" t="s">
        <v>202</v>
      </c>
      <c r="N50" s="54" t="s">
        <v>74</v>
      </c>
      <c r="O50" s="54" t="s">
        <v>203</v>
      </c>
      <c r="P50" s="59"/>
      <c r="Q50" s="288">
        <v>212</v>
      </c>
      <c r="R50" s="288"/>
      <c r="S50" s="148" t="s">
        <v>201</v>
      </c>
    </row>
    <row r="51" spans="2:19" ht="35.450000000000003" customHeight="1">
      <c r="B51" s="278"/>
      <c r="C51" s="278"/>
      <c r="D51" s="281">
        <v>2</v>
      </c>
      <c r="E51" s="44" t="s">
        <v>201</v>
      </c>
      <c r="F51" s="37" t="s">
        <v>201</v>
      </c>
      <c r="G51" s="6" t="s">
        <v>218</v>
      </c>
      <c r="H51" s="37" t="s">
        <v>19</v>
      </c>
      <c r="I51" s="124">
        <f>Zásobníknad1M[[#This Row],[Predpokladané náklady na realizáciu projektu '[eur s DPH']2]]/1.2</f>
        <v>2840000</v>
      </c>
      <c r="J51" s="228">
        <v>3408000</v>
      </c>
      <c r="K51" s="37" t="s">
        <v>132</v>
      </c>
      <c r="L51" s="45" t="s">
        <v>21</v>
      </c>
      <c r="M51" s="54" t="s">
        <v>209</v>
      </c>
      <c r="N51" s="54" t="s">
        <v>74</v>
      </c>
      <c r="O51" s="54" t="s">
        <v>203</v>
      </c>
      <c r="P51" s="59"/>
      <c r="Q51" s="288">
        <v>212</v>
      </c>
      <c r="R51" s="288"/>
      <c r="S51" s="148" t="s">
        <v>201</v>
      </c>
    </row>
    <row r="52" spans="2:19" ht="35.450000000000003" customHeight="1">
      <c r="B52" s="278"/>
      <c r="C52" s="278"/>
      <c r="D52" s="281">
        <v>3</v>
      </c>
      <c r="E52" s="44" t="s">
        <v>201</v>
      </c>
      <c r="F52" s="37" t="s">
        <v>201</v>
      </c>
      <c r="G52" s="6" t="s">
        <v>545</v>
      </c>
      <c r="H52" s="37" t="s">
        <v>19</v>
      </c>
      <c r="I52" s="124">
        <f>Zásobníknad1M[[#This Row],[Predpokladané náklady na realizáciu projektu '[eur s DPH']2]]/1.2</f>
        <v>4162416.666666667</v>
      </c>
      <c r="J52" s="228">
        <v>4994900</v>
      </c>
      <c r="K52" s="37" t="s">
        <v>542</v>
      </c>
      <c r="L52" s="45" t="s">
        <v>21</v>
      </c>
      <c r="M52" s="54" t="s">
        <v>205</v>
      </c>
      <c r="N52" s="54" t="s">
        <v>74</v>
      </c>
      <c r="O52" s="54" t="s">
        <v>546</v>
      </c>
      <c r="P52" s="59"/>
      <c r="Q52" s="288">
        <v>208</v>
      </c>
      <c r="R52" s="288"/>
      <c r="S52" s="148" t="s">
        <v>201</v>
      </c>
    </row>
    <row r="53" spans="2:19" ht="35.450000000000003" customHeight="1">
      <c r="B53" s="278"/>
      <c r="C53" s="278"/>
      <c r="D53" s="281">
        <v>4</v>
      </c>
      <c r="E53" s="44" t="s">
        <v>201</v>
      </c>
      <c r="F53" s="37" t="s">
        <v>201</v>
      </c>
      <c r="G53" s="6" t="s">
        <v>213</v>
      </c>
      <c r="H53" s="37" t="s">
        <v>19</v>
      </c>
      <c r="I53" s="124">
        <f>Zásobníknad1M[[#This Row],[Predpokladané náklady na realizáciu projektu '[eur s DPH']2]]/1.2</f>
        <v>6245833.333333334</v>
      </c>
      <c r="J53" s="228">
        <v>7495000</v>
      </c>
      <c r="K53" s="37" t="s">
        <v>132</v>
      </c>
      <c r="L53" s="45" t="s">
        <v>21</v>
      </c>
      <c r="M53" s="54" t="s">
        <v>205</v>
      </c>
      <c r="N53" s="54" t="s">
        <v>74</v>
      </c>
      <c r="O53" s="54" t="s">
        <v>206</v>
      </c>
      <c r="P53" s="59"/>
      <c r="Q53" s="288">
        <v>202</v>
      </c>
      <c r="R53" s="288"/>
      <c r="S53" s="148" t="s">
        <v>201</v>
      </c>
    </row>
    <row r="54" spans="2:19" ht="35.450000000000003" customHeight="1">
      <c r="B54" s="278"/>
      <c r="C54" s="278"/>
      <c r="D54" s="281">
        <v>4</v>
      </c>
      <c r="E54" s="44" t="s">
        <v>201</v>
      </c>
      <c r="F54" s="37" t="s">
        <v>201</v>
      </c>
      <c r="G54" s="6" t="s">
        <v>212</v>
      </c>
      <c r="H54" s="37" t="s">
        <v>19</v>
      </c>
      <c r="I54" s="124">
        <f>Zásobníknad1M[[#This Row],[Predpokladané náklady na realizáciu projektu '[eur s DPH']2]]/1.2</f>
        <v>6666666.666666667</v>
      </c>
      <c r="J54" s="228">
        <v>8000000</v>
      </c>
      <c r="K54" s="37" t="s">
        <v>132</v>
      </c>
      <c r="L54" s="45" t="s">
        <v>21</v>
      </c>
      <c r="M54" s="54" t="s">
        <v>205</v>
      </c>
      <c r="N54" s="54" t="s">
        <v>74</v>
      </c>
      <c r="O54" s="54" t="s">
        <v>206</v>
      </c>
      <c r="P54" s="59"/>
      <c r="Q54" s="288">
        <v>202</v>
      </c>
      <c r="R54" s="288"/>
      <c r="S54" s="148" t="s">
        <v>201</v>
      </c>
    </row>
    <row r="55" spans="2:19" ht="35.450000000000003" customHeight="1">
      <c r="B55" s="278"/>
      <c r="C55" s="278"/>
      <c r="D55" s="281">
        <v>5</v>
      </c>
      <c r="E55" s="44" t="s">
        <v>201</v>
      </c>
      <c r="F55" s="37" t="s">
        <v>201</v>
      </c>
      <c r="G55" s="6" t="s">
        <v>548</v>
      </c>
      <c r="H55" s="37" t="s">
        <v>19</v>
      </c>
      <c r="I55" s="124">
        <f>Zásobníknad1M[[#This Row],[Predpokladané náklady na realizáciu projektu '[eur s DPH']2]]/1.2</f>
        <v>958333.33333333337</v>
      </c>
      <c r="J55" s="228">
        <v>1150000</v>
      </c>
      <c r="K55" s="37" t="s">
        <v>132</v>
      </c>
      <c r="L55" s="45" t="s">
        <v>21</v>
      </c>
      <c r="M55" s="54" t="s">
        <v>202</v>
      </c>
      <c r="N55" s="54" t="s">
        <v>74</v>
      </c>
      <c r="O55" s="54" t="s">
        <v>206</v>
      </c>
      <c r="P55" s="59"/>
      <c r="Q55" s="288">
        <v>197</v>
      </c>
      <c r="R55" s="288"/>
      <c r="S55" s="148" t="s">
        <v>201</v>
      </c>
    </row>
    <row r="56" spans="2:19" ht="35.450000000000003" customHeight="1">
      <c r="B56" s="278"/>
      <c r="C56" s="278"/>
      <c r="D56" s="281">
        <v>5</v>
      </c>
      <c r="E56" s="44" t="s">
        <v>201</v>
      </c>
      <c r="F56" s="37" t="s">
        <v>201</v>
      </c>
      <c r="G56" s="6" t="s">
        <v>549</v>
      </c>
      <c r="H56" s="37" t="s">
        <v>19</v>
      </c>
      <c r="I56" s="124">
        <f>Zásobníknad1M[[#This Row],[Predpokladané náklady na realizáciu projektu '[eur s DPH']2]]/1.2</f>
        <v>875000</v>
      </c>
      <c r="J56" s="228">
        <v>1050000</v>
      </c>
      <c r="K56" s="37" t="s">
        <v>132</v>
      </c>
      <c r="L56" s="45" t="s">
        <v>21</v>
      </c>
      <c r="M56" s="54" t="s">
        <v>202</v>
      </c>
      <c r="N56" s="54" t="s">
        <v>74</v>
      </c>
      <c r="O56" s="54" t="s">
        <v>206</v>
      </c>
      <c r="P56" s="59"/>
      <c r="Q56" s="288">
        <v>197</v>
      </c>
      <c r="R56" s="288"/>
      <c r="S56" s="148" t="s">
        <v>201</v>
      </c>
    </row>
    <row r="57" spans="2:19" ht="35.450000000000003" customHeight="1">
      <c r="B57" s="278"/>
      <c r="C57" s="278"/>
      <c r="D57" s="238">
        <v>5</v>
      </c>
      <c r="E57" s="44" t="s">
        <v>201</v>
      </c>
      <c r="F57" s="37" t="s">
        <v>201</v>
      </c>
      <c r="G57" s="6" t="s">
        <v>550</v>
      </c>
      <c r="H57" s="37" t="s">
        <v>19</v>
      </c>
      <c r="I57" s="124">
        <f>Zásobníknad1M[[#This Row],[Predpokladané náklady na realizáciu projektu '[eur s DPH']2]]/1.2</f>
        <v>1291666.6666666667</v>
      </c>
      <c r="J57" s="228">
        <v>1550000</v>
      </c>
      <c r="K57" s="37" t="s">
        <v>132</v>
      </c>
      <c r="L57" s="45" t="s">
        <v>21</v>
      </c>
      <c r="M57" s="54" t="s">
        <v>202</v>
      </c>
      <c r="N57" s="54" t="s">
        <v>74</v>
      </c>
      <c r="O57" s="54" t="s">
        <v>206</v>
      </c>
      <c r="P57" s="59"/>
      <c r="Q57" s="288">
        <v>197</v>
      </c>
      <c r="R57" s="288"/>
      <c r="S57" s="148" t="s">
        <v>201</v>
      </c>
    </row>
    <row r="58" spans="2:19" ht="35.450000000000003" customHeight="1">
      <c r="B58" s="278"/>
      <c r="C58" s="278"/>
      <c r="D58" s="281">
        <v>5</v>
      </c>
      <c r="E58" s="44" t="s">
        <v>201</v>
      </c>
      <c r="F58" s="37" t="s">
        <v>201</v>
      </c>
      <c r="G58" s="6" t="s">
        <v>551</v>
      </c>
      <c r="H58" s="37" t="s">
        <v>19</v>
      </c>
      <c r="I58" s="124">
        <f>Zásobníknad1M[[#This Row],[Predpokladané náklady na realizáciu projektu '[eur s DPH']2]]/1.2</f>
        <v>875000</v>
      </c>
      <c r="J58" s="228">
        <v>1050000</v>
      </c>
      <c r="K58" s="37" t="s">
        <v>132</v>
      </c>
      <c r="L58" s="45" t="s">
        <v>21</v>
      </c>
      <c r="M58" s="54" t="s">
        <v>202</v>
      </c>
      <c r="N58" s="54" t="s">
        <v>74</v>
      </c>
      <c r="O58" s="54" t="s">
        <v>206</v>
      </c>
      <c r="P58" s="59"/>
      <c r="Q58" s="288">
        <v>197</v>
      </c>
      <c r="R58" s="288"/>
      <c r="S58" s="148" t="s">
        <v>201</v>
      </c>
    </row>
    <row r="59" spans="2:19" ht="35.450000000000003" customHeight="1">
      <c r="B59" s="278"/>
      <c r="C59" s="278"/>
      <c r="D59" s="281">
        <v>5</v>
      </c>
      <c r="E59" s="44" t="s">
        <v>201</v>
      </c>
      <c r="F59" s="37" t="s">
        <v>201</v>
      </c>
      <c r="G59" s="6" t="s">
        <v>552</v>
      </c>
      <c r="H59" s="37" t="s">
        <v>19</v>
      </c>
      <c r="I59" s="124">
        <f>Zásobníknad1M[[#This Row],[Predpokladané náklady na realizáciu projektu '[eur s DPH']2]]/1.2</f>
        <v>875000</v>
      </c>
      <c r="J59" s="228">
        <v>1050000</v>
      </c>
      <c r="K59" s="37" t="s">
        <v>132</v>
      </c>
      <c r="L59" s="45" t="s">
        <v>21</v>
      </c>
      <c r="M59" s="54" t="s">
        <v>202</v>
      </c>
      <c r="N59" s="54" t="s">
        <v>74</v>
      </c>
      <c r="O59" s="54" t="s">
        <v>206</v>
      </c>
      <c r="P59" s="59"/>
      <c r="Q59" s="288">
        <v>197</v>
      </c>
      <c r="R59" s="288"/>
      <c r="S59" s="148" t="s">
        <v>201</v>
      </c>
    </row>
    <row r="60" spans="2:19" ht="35.450000000000003" customHeight="1">
      <c r="B60" s="278"/>
      <c r="C60" s="278"/>
      <c r="D60" s="281">
        <v>5</v>
      </c>
      <c r="E60" s="44" t="s">
        <v>201</v>
      </c>
      <c r="F60" s="37" t="s">
        <v>201</v>
      </c>
      <c r="G60" s="6" t="s">
        <v>553</v>
      </c>
      <c r="H60" s="37" t="s">
        <v>19</v>
      </c>
      <c r="I60" s="124">
        <f>Zásobníknad1M[[#This Row],[Predpokladané náklady na realizáciu projektu '[eur s DPH']2]]/1.2</f>
        <v>875000</v>
      </c>
      <c r="J60" s="228">
        <v>1050000</v>
      </c>
      <c r="K60" s="37" t="s">
        <v>132</v>
      </c>
      <c r="L60" s="45" t="s">
        <v>21</v>
      </c>
      <c r="M60" s="54" t="s">
        <v>202</v>
      </c>
      <c r="N60" s="54" t="s">
        <v>74</v>
      </c>
      <c r="O60" s="54" t="s">
        <v>206</v>
      </c>
      <c r="P60" s="59"/>
      <c r="Q60" s="288">
        <v>197</v>
      </c>
      <c r="R60" s="288"/>
      <c r="S60" s="148" t="s">
        <v>201</v>
      </c>
    </row>
    <row r="61" spans="2:19" ht="35.450000000000003" customHeight="1">
      <c r="B61" s="278"/>
      <c r="C61" s="278"/>
      <c r="D61" s="281">
        <v>5</v>
      </c>
      <c r="E61" s="44" t="s">
        <v>201</v>
      </c>
      <c r="F61" s="37" t="s">
        <v>201</v>
      </c>
      <c r="G61" s="6" t="s">
        <v>554</v>
      </c>
      <c r="H61" s="37" t="s">
        <v>19</v>
      </c>
      <c r="I61" s="124">
        <f>Zásobníknad1M[[#This Row],[Predpokladané náklady na realizáciu projektu '[eur s DPH']2]]/1.2</f>
        <v>875000</v>
      </c>
      <c r="J61" s="228">
        <v>1050000</v>
      </c>
      <c r="K61" s="37" t="s">
        <v>132</v>
      </c>
      <c r="L61" s="45" t="s">
        <v>21</v>
      </c>
      <c r="M61" s="54" t="s">
        <v>202</v>
      </c>
      <c r="N61" s="54" t="s">
        <v>74</v>
      </c>
      <c r="O61" s="54" t="s">
        <v>206</v>
      </c>
      <c r="P61" s="59"/>
      <c r="Q61" s="288">
        <v>197</v>
      </c>
      <c r="R61" s="288"/>
      <c r="S61" s="148" t="s">
        <v>201</v>
      </c>
    </row>
    <row r="62" spans="2:19" ht="35.450000000000003" customHeight="1">
      <c r="B62" s="278"/>
      <c r="C62" s="278"/>
      <c r="D62" s="281">
        <v>5</v>
      </c>
      <c r="E62" s="44" t="s">
        <v>201</v>
      </c>
      <c r="F62" s="37" t="s">
        <v>201</v>
      </c>
      <c r="G62" s="6" t="s">
        <v>555</v>
      </c>
      <c r="H62" s="37" t="s">
        <v>19</v>
      </c>
      <c r="I62" s="124">
        <f>Zásobníknad1M[[#This Row],[Predpokladané náklady na realizáciu projektu '[eur s DPH']2]]/1.2</f>
        <v>875000</v>
      </c>
      <c r="J62" s="228">
        <v>1050000</v>
      </c>
      <c r="K62" s="37" t="s">
        <v>132</v>
      </c>
      <c r="L62" s="45" t="s">
        <v>21</v>
      </c>
      <c r="M62" s="54" t="s">
        <v>202</v>
      </c>
      <c r="N62" s="54" t="s">
        <v>74</v>
      </c>
      <c r="O62" s="54" t="s">
        <v>206</v>
      </c>
      <c r="P62" s="59"/>
      <c r="Q62" s="288">
        <v>197</v>
      </c>
      <c r="R62" s="288"/>
      <c r="S62" s="148" t="s">
        <v>201</v>
      </c>
    </row>
    <row r="63" spans="2:19" ht="35.450000000000003" customHeight="1">
      <c r="B63" s="278"/>
      <c r="C63" s="278"/>
      <c r="D63" s="281">
        <v>5</v>
      </c>
      <c r="E63" s="44" t="s">
        <v>201</v>
      </c>
      <c r="F63" s="37" t="s">
        <v>201</v>
      </c>
      <c r="G63" s="6" t="s">
        <v>556</v>
      </c>
      <c r="H63" s="37" t="s">
        <v>19</v>
      </c>
      <c r="I63" s="124">
        <f>Zásobníknad1M[[#This Row],[Predpokladané náklady na realizáciu projektu '[eur s DPH']2]]/1.2</f>
        <v>875000</v>
      </c>
      <c r="J63" s="228">
        <v>1050000</v>
      </c>
      <c r="K63" s="37" t="s">
        <v>132</v>
      </c>
      <c r="L63" s="45" t="s">
        <v>21</v>
      </c>
      <c r="M63" s="54" t="s">
        <v>202</v>
      </c>
      <c r="N63" s="54" t="s">
        <v>74</v>
      </c>
      <c r="O63" s="54" t="s">
        <v>206</v>
      </c>
      <c r="P63" s="59"/>
      <c r="Q63" s="288">
        <v>197</v>
      </c>
      <c r="R63" s="288"/>
      <c r="S63" s="148" t="s">
        <v>201</v>
      </c>
    </row>
    <row r="64" spans="2:19" ht="35.450000000000003" customHeight="1">
      <c r="B64" s="278"/>
      <c r="C64" s="278"/>
      <c r="D64" s="281">
        <v>5</v>
      </c>
      <c r="E64" s="44" t="s">
        <v>201</v>
      </c>
      <c r="F64" s="37" t="s">
        <v>201</v>
      </c>
      <c r="G64" s="6" t="s">
        <v>219</v>
      </c>
      <c r="H64" s="37" t="s">
        <v>19</v>
      </c>
      <c r="I64" s="124">
        <f>Zásobníknad1M[[#This Row],[Predpokladané náklady na realizáciu projektu '[eur s DPH']2]]/1.2</f>
        <v>2710833.3333333335</v>
      </c>
      <c r="J64" s="228">
        <v>3253000</v>
      </c>
      <c r="K64" s="37" t="s">
        <v>132</v>
      </c>
      <c r="L64" s="45" t="s">
        <v>21</v>
      </c>
      <c r="M64" s="54" t="s">
        <v>205</v>
      </c>
      <c r="N64" s="54" t="s">
        <v>74</v>
      </c>
      <c r="O64" s="54" t="s">
        <v>206</v>
      </c>
      <c r="P64" s="59"/>
      <c r="Q64" s="288">
        <v>197</v>
      </c>
      <c r="R64" s="288"/>
      <c r="S64" s="148" t="s">
        <v>201</v>
      </c>
    </row>
    <row r="65" spans="2:19" ht="35.450000000000003" customHeight="1">
      <c r="B65" s="278"/>
      <c r="C65" s="278"/>
      <c r="D65" s="281">
        <v>6</v>
      </c>
      <c r="E65" s="44" t="s">
        <v>201</v>
      </c>
      <c r="F65" s="37" t="s">
        <v>201</v>
      </c>
      <c r="G65" s="6" t="s">
        <v>207</v>
      </c>
      <c r="H65" s="37" t="s">
        <v>19</v>
      </c>
      <c r="I65" s="124">
        <f>Zásobníknad1M[[#This Row],[Predpokladané náklady na realizáciu projektu '[eur s DPH']2]]/1.2</f>
        <v>13583333.333333334</v>
      </c>
      <c r="J65" s="228">
        <v>16300000</v>
      </c>
      <c r="K65" s="37" t="s">
        <v>132</v>
      </c>
      <c r="L65" s="45" t="s">
        <v>21</v>
      </c>
      <c r="M65" s="54" t="s">
        <v>202</v>
      </c>
      <c r="N65" s="54" t="s">
        <v>74</v>
      </c>
      <c r="O65" s="54" t="s">
        <v>203</v>
      </c>
      <c r="P65" s="59"/>
      <c r="Q65" s="288">
        <v>183</v>
      </c>
      <c r="R65" s="288"/>
      <c r="S65" s="148" t="s">
        <v>201</v>
      </c>
    </row>
    <row r="66" spans="2:19" ht="35.450000000000003" customHeight="1">
      <c r="B66" s="278"/>
      <c r="C66" s="278"/>
      <c r="D66" s="281">
        <v>6</v>
      </c>
      <c r="E66" s="44" t="s">
        <v>201</v>
      </c>
      <c r="F66" s="37" t="s">
        <v>201</v>
      </c>
      <c r="G66" s="6" t="s">
        <v>558</v>
      </c>
      <c r="H66" s="37" t="s">
        <v>19</v>
      </c>
      <c r="I66" s="124">
        <f>Zásobníknad1M[[#This Row],[Predpokladané náklady na realizáciu projektu '[eur s DPH']2]]/1.2</f>
        <v>6251250</v>
      </c>
      <c r="J66" s="228">
        <v>7501500</v>
      </c>
      <c r="K66" s="37" t="s">
        <v>132</v>
      </c>
      <c r="L66" s="45" t="s">
        <v>21</v>
      </c>
      <c r="M66" s="54" t="s">
        <v>202</v>
      </c>
      <c r="N66" s="54" t="s">
        <v>74</v>
      </c>
      <c r="O66" s="54" t="s">
        <v>203</v>
      </c>
      <c r="P66" s="59"/>
      <c r="Q66" s="288">
        <v>183</v>
      </c>
      <c r="R66" s="288"/>
      <c r="S66" s="148" t="s">
        <v>201</v>
      </c>
    </row>
    <row r="67" spans="2:19" ht="35.450000000000003" customHeight="1">
      <c r="B67" s="278"/>
      <c r="C67" s="278"/>
      <c r="D67" s="281">
        <v>6</v>
      </c>
      <c r="E67" s="44" t="s">
        <v>201</v>
      </c>
      <c r="F67" s="37" t="s">
        <v>201</v>
      </c>
      <c r="G67" s="6" t="s">
        <v>559</v>
      </c>
      <c r="H67" s="37" t="s">
        <v>19</v>
      </c>
      <c r="I67" s="124">
        <f>Zásobníknad1M[[#This Row],[Predpokladané náklady na realizáciu projektu '[eur s DPH']2]]/1.2</f>
        <v>6406250</v>
      </c>
      <c r="J67" s="228">
        <v>7687500</v>
      </c>
      <c r="K67" s="37" t="s">
        <v>132</v>
      </c>
      <c r="L67" s="45" t="s">
        <v>21</v>
      </c>
      <c r="M67" s="54" t="s">
        <v>202</v>
      </c>
      <c r="N67" s="54" t="s">
        <v>74</v>
      </c>
      <c r="O67" s="54" t="s">
        <v>203</v>
      </c>
      <c r="P67" s="59"/>
      <c r="Q67" s="288">
        <v>183</v>
      </c>
      <c r="R67" s="288"/>
      <c r="S67" s="148" t="s">
        <v>201</v>
      </c>
    </row>
    <row r="68" spans="2:19" ht="35.450000000000003" customHeight="1">
      <c r="B68" s="278"/>
      <c r="C68" s="278"/>
      <c r="D68" s="281">
        <v>6</v>
      </c>
      <c r="E68" s="44" t="s">
        <v>201</v>
      </c>
      <c r="F68" s="37" t="s">
        <v>201</v>
      </c>
      <c r="G68" s="6" t="s">
        <v>560</v>
      </c>
      <c r="H68" s="37" t="s">
        <v>19</v>
      </c>
      <c r="I68" s="124">
        <f>Zásobníknad1M[[#This Row],[Predpokladané náklady na realizáciu projektu '[eur s DPH']2]]/1.2</f>
        <v>6406250</v>
      </c>
      <c r="J68" s="228">
        <v>7687500</v>
      </c>
      <c r="K68" s="37" t="s">
        <v>132</v>
      </c>
      <c r="L68" s="45" t="s">
        <v>21</v>
      </c>
      <c r="M68" s="54" t="s">
        <v>202</v>
      </c>
      <c r="N68" s="54" t="s">
        <v>74</v>
      </c>
      <c r="O68" s="54" t="s">
        <v>203</v>
      </c>
      <c r="P68" s="59"/>
      <c r="Q68" s="288">
        <v>183</v>
      </c>
      <c r="R68" s="288"/>
      <c r="S68" s="148" t="s">
        <v>201</v>
      </c>
    </row>
    <row r="69" spans="2:19" ht="35.450000000000003" customHeight="1">
      <c r="B69" s="278"/>
      <c r="C69" s="278"/>
      <c r="D69" s="281">
        <v>6</v>
      </c>
      <c r="E69" s="44" t="s">
        <v>201</v>
      </c>
      <c r="F69" s="37" t="s">
        <v>201</v>
      </c>
      <c r="G69" s="6" t="s">
        <v>561</v>
      </c>
      <c r="H69" s="37" t="s">
        <v>19</v>
      </c>
      <c r="I69" s="124">
        <f>Zásobníknad1M[[#This Row],[Predpokladané náklady na realizáciu projektu '[eur s DPH']2]]/1.2</f>
        <v>6406250</v>
      </c>
      <c r="J69" s="228">
        <v>7687500</v>
      </c>
      <c r="K69" s="37" t="s">
        <v>132</v>
      </c>
      <c r="L69" s="45" t="s">
        <v>21</v>
      </c>
      <c r="M69" s="54" t="s">
        <v>202</v>
      </c>
      <c r="N69" s="54" t="s">
        <v>74</v>
      </c>
      <c r="O69" s="54" t="s">
        <v>203</v>
      </c>
      <c r="P69" s="59"/>
      <c r="Q69" s="288">
        <v>183</v>
      </c>
      <c r="R69" s="288"/>
      <c r="S69" s="148" t="s">
        <v>201</v>
      </c>
    </row>
    <row r="70" spans="2:19" ht="35.450000000000003" customHeight="1">
      <c r="B70" s="278"/>
      <c r="C70" s="278"/>
      <c r="D70" s="281">
        <v>6</v>
      </c>
      <c r="E70" s="44" t="s">
        <v>201</v>
      </c>
      <c r="F70" s="37" t="s">
        <v>201</v>
      </c>
      <c r="G70" s="6" t="s">
        <v>562</v>
      </c>
      <c r="H70" s="37" t="s">
        <v>19</v>
      </c>
      <c r="I70" s="124">
        <f>Zásobníknad1M[[#This Row],[Predpokladané náklady na realizáciu projektu '[eur s DPH']2]]/1.2</f>
        <v>6406250</v>
      </c>
      <c r="J70" s="228">
        <v>7687500</v>
      </c>
      <c r="K70" s="37" t="s">
        <v>132</v>
      </c>
      <c r="L70" s="45" t="s">
        <v>21</v>
      </c>
      <c r="M70" s="54" t="s">
        <v>202</v>
      </c>
      <c r="N70" s="54" t="s">
        <v>74</v>
      </c>
      <c r="O70" s="54" t="s">
        <v>203</v>
      </c>
      <c r="P70" s="59"/>
      <c r="Q70" s="288">
        <v>183</v>
      </c>
      <c r="R70" s="288"/>
      <c r="S70" s="148" t="s">
        <v>201</v>
      </c>
    </row>
    <row r="71" spans="2:19" ht="35.450000000000003" customHeight="1">
      <c r="B71" s="278"/>
      <c r="C71" s="278"/>
      <c r="D71" s="281">
        <v>6</v>
      </c>
      <c r="E71" s="44" t="s">
        <v>201</v>
      </c>
      <c r="F71" s="37" t="s">
        <v>201</v>
      </c>
      <c r="G71" s="6" t="s">
        <v>563</v>
      </c>
      <c r="H71" s="37" t="s">
        <v>19</v>
      </c>
      <c r="I71" s="124">
        <f>Zásobníknad1M[[#This Row],[Predpokladané náklady na realizáciu projektu '[eur s DPH']2]]/1.2</f>
        <v>6406250</v>
      </c>
      <c r="J71" s="228">
        <v>7687500</v>
      </c>
      <c r="K71" s="37" t="s">
        <v>132</v>
      </c>
      <c r="L71" s="45" t="s">
        <v>21</v>
      </c>
      <c r="M71" s="54" t="s">
        <v>202</v>
      </c>
      <c r="N71" s="54" t="s">
        <v>74</v>
      </c>
      <c r="O71" s="54" t="s">
        <v>203</v>
      </c>
      <c r="P71" s="59"/>
      <c r="Q71" s="288">
        <v>183</v>
      </c>
      <c r="R71" s="288"/>
      <c r="S71" s="148" t="s">
        <v>201</v>
      </c>
    </row>
    <row r="72" spans="2:19" ht="35.450000000000003" customHeight="1">
      <c r="B72" s="278"/>
      <c r="C72" s="278"/>
      <c r="D72" s="282">
        <v>6</v>
      </c>
      <c r="E72" s="41" t="s">
        <v>201</v>
      </c>
      <c r="F72" s="37" t="s">
        <v>201</v>
      </c>
      <c r="G72" s="6" t="s">
        <v>564</v>
      </c>
      <c r="H72" s="37" t="s">
        <v>19</v>
      </c>
      <c r="I72" s="124">
        <f>Zásobníknad1M[[#This Row],[Predpokladané náklady na realizáciu projektu '[eur s DPH']2]]/1.2</f>
        <v>6406250</v>
      </c>
      <c r="J72" s="228">
        <v>7687500</v>
      </c>
      <c r="K72" s="37" t="s">
        <v>132</v>
      </c>
      <c r="L72" s="45" t="s">
        <v>21</v>
      </c>
      <c r="M72" s="54" t="s">
        <v>202</v>
      </c>
      <c r="N72" s="54" t="s">
        <v>74</v>
      </c>
      <c r="O72" s="54" t="s">
        <v>203</v>
      </c>
      <c r="P72" s="59"/>
      <c r="Q72" s="288">
        <v>183</v>
      </c>
      <c r="R72" s="288"/>
      <c r="S72" s="148" t="s">
        <v>201</v>
      </c>
    </row>
    <row r="73" spans="2:19" ht="35.450000000000003" customHeight="1">
      <c r="B73" s="278"/>
      <c r="C73" s="278"/>
      <c r="D73" s="282">
        <v>6</v>
      </c>
      <c r="E73" s="41" t="s">
        <v>201</v>
      </c>
      <c r="F73" s="37" t="s">
        <v>201</v>
      </c>
      <c r="G73" s="6" t="s">
        <v>565</v>
      </c>
      <c r="H73" s="37" t="s">
        <v>19</v>
      </c>
      <c r="I73" s="124">
        <f>Zásobníknad1M[[#This Row],[Predpokladané náklady na realizáciu projektu '[eur s DPH']2]]/1.2</f>
        <v>6406250</v>
      </c>
      <c r="J73" s="228">
        <v>7687500</v>
      </c>
      <c r="K73" s="37" t="s">
        <v>132</v>
      </c>
      <c r="L73" s="45" t="s">
        <v>21</v>
      </c>
      <c r="M73" s="54" t="s">
        <v>202</v>
      </c>
      <c r="N73" s="54" t="s">
        <v>74</v>
      </c>
      <c r="O73" s="54" t="s">
        <v>203</v>
      </c>
      <c r="P73" s="59"/>
      <c r="Q73" s="288">
        <v>183</v>
      </c>
      <c r="R73" s="288"/>
      <c r="S73" s="148" t="s">
        <v>201</v>
      </c>
    </row>
    <row r="74" spans="2:19" ht="35.450000000000003" customHeight="1">
      <c r="B74" s="278"/>
      <c r="C74" s="278"/>
      <c r="D74" s="281">
        <v>6</v>
      </c>
      <c r="E74" s="41" t="s">
        <v>201</v>
      </c>
      <c r="F74" s="37" t="s">
        <v>201</v>
      </c>
      <c r="G74" s="6" t="s">
        <v>566</v>
      </c>
      <c r="H74" s="37" t="s">
        <v>19</v>
      </c>
      <c r="I74" s="124">
        <f>Zásobníknad1M[[#This Row],[Predpokladané náklady na realizáciu projektu '[eur s DPH']2]]/1.2</f>
        <v>6406250</v>
      </c>
      <c r="J74" s="228">
        <v>7687500</v>
      </c>
      <c r="K74" s="37" t="s">
        <v>132</v>
      </c>
      <c r="L74" s="45" t="s">
        <v>21</v>
      </c>
      <c r="M74" s="54" t="s">
        <v>202</v>
      </c>
      <c r="N74" s="54" t="s">
        <v>74</v>
      </c>
      <c r="O74" s="54" t="s">
        <v>203</v>
      </c>
      <c r="P74" s="59"/>
      <c r="Q74" s="288">
        <v>183</v>
      </c>
      <c r="R74" s="288"/>
      <c r="S74" s="148" t="s">
        <v>201</v>
      </c>
    </row>
    <row r="75" spans="2:19" ht="35.450000000000003" customHeight="1">
      <c r="B75" s="278"/>
      <c r="C75" s="278"/>
      <c r="D75" s="281">
        <v>6</v>
      </c>
      <c r="E75" s="41" t="s">
        <v>201</v>
      </c>
      <c r="F75" s="37" t="s">
        <v>201</v>
      </c>
      <c r="G75" s="6" t="s">
        <v>567</v>
      </c>
      <c r="H75" s="37" t="s">
        <v>19</v>
      </c>
      <c r="I75" s="124">
        <f>Zásobníknad1M[[#This Row],[Predpokladané náklady na realizáciu projektu '[eur s DPH']2]]/1.2</f>
        <v>7358333.333333334</v>
      </c>
      <c r="J75" s="228">
        <v>8830000</v>
      </c>
      <c r="K75" s="37" t="s">
        <v>132</v>
      </c>
      <c r="L75" s="45" t="s">
        <v>21</v>
      </c>
      <c r="M75" s="54" t="s">
        <v>202</v>
      </c>
      <c r="N75" s="54" t="s">
        <v>74</v>
      </c>
      <c r="O75" s="54" t="s">
        <v>203</v>
      </c>
      <c r="P75" s="59"/>
      <c r="Q75" s="288">
        <v>183</v>
      </c>
      <c r="R75" s="288"/>
      <c r="S75" s="148" t="s">
        <v>201</v>
      </c>
    </row>
    <row r="76" spans="2:19" ht="35.450000000000003" customHeight="1">
      <c r="B76" s="278"/>
      <c r="C76" s="278"/>
      <c r="D76" s="281">
        <v>6</v>
      </c>
      <c r="E76" s="41" t="s">
        <v>201</v>
      </c>
      <c r="F76" s="37" t="s">
        <v>201</v>
      </c>
      <c r="G76" s="6" t="s">
        <v>568</v>
      </c>
      <c r="H76" s="37" t="s">
        <v>19</v>
      </c>
      <c r="I76" s="124">
        <f>Zásobníknad1M[[#This Row],[Predpokladané náklady na realizáciu projektu '[eur s DPH']2]]/1.2</f>
        <v>7358333.333333334</v>
      </c>
      <c r="J76" s="228">
        <v>8830000</v>
      </c>
      <c r="K76" s="37" t="s">
        <v>132</v>
      </c>
      <c r="L76" s="45" t="s">
        <v>21</v>
      </c>
      <c r="M76" s="54" t="s">
        <v>202</v>
      </c>
      <c r="N76" s="54" t="s">
        <v>74</v>
      </c>
      <c r="O76" s="54" t="s">
        <v>203</v>
      </c>
      <c r="P76" s="59"/>
      <c r="Q76" s="288">
        <v>183</v>
      </c>
      <c r="R76" s="288"/>
      <c r="S76" s="148" t="s">
        <v>201</v>
      </c>
    </row>
    <row r="77" spans="2:19" ht="35.450000000000003" customHeight="1">
      <c r="B77" s="278"/>
      <c r="C77" s="278"/>
      <c r="D77" s="282">
        <v>6</v>
      </c>
      <c r="E77" s="41" t="s">
        <v>201</v>
      </c>
      <c r="F77" s="37" t="s">
        <v>201</v>
      </c>
      <c r="G77" s="6" t="s">
        <v>569</v>
      </c>
      <c r="H77" s="37" t="s">
        <v>19</v>
      </c>
      <c r="I77" s="124">
        <f>Zásobníknad1M[[#This Row],[Predpokladané náklady na realizáciu projektu '[eur s DPH']2]]/1.2</f>
        <v>7358333.333333334</v>
      </c>
      <c r="J77" s="228">
        <v>8830000</v>
      </c>
      <c r="K77" s="37" t="s">
        <v>132</v>
      </c>
      <c r="L77" s="45" t="s">
        <v>21</v>
      </c>
      <c r="M77" s="54" t="s">
        <v>202</v>
      </c>
      <c r="N77" s="54" t="s">
        <v>74</v>
      </c>
      <c r="O77" s="54" t="s">
        <v>203</v>
      </c>
      <c r="P77" s="59"/>
      <c r="Q77" s="288">
        <v>183</v>
      </c>
      <c r="R77" s="288"/>
      <c r="S77" s="148" t="s">
        <v>201</v>
      </c>
    </row>
    <row r="78" spans="2:19" ht="35.450000000000003" customHeight="1">
      <c r="B78" s="278"/>
      <c r="C78" s="278"/>
      <c r="D78" s="282">
        <v>6</v>
      </c>
      <c r="E78" s="41" t="s">
        <v>201</v>
      </c>
      <c r="F78" s="37" t="s">
        <v>201</v>
      </c>
      <c r="G78" s="6" t="s">
        <v>570</v>
      </c>
      <c r="H78" s="37" t="s">
        <v>19</v>
      </c>
      <c r="I78" s="124">
        <f>Zásobníknad1M[[#This Row],[Predpokladané náklady na realizáciu projektu '[eur s DPH']2]]/1.2</f>
        <v>7358333.333333334</v>
      </c>
      <c r="J78" s="228">
        <v>8830000</v>
      </c>
      <c r="K78" s="37" t="s">
        <v>132</v>
      </c>
      <c r="L78" s="45" t="s">
        <v>21</v>
      </c>
      <c r="M78" s="54" t="s">
        <v>202</v>
      </c>
      <c r="N78" s="54" t="s">
        <v>74</v>
      </c>
      <c r="O78" s="54" t="s">
        <v>203</v>
      </c>
      <c r="P78" s="59"/>
      <c r="Q78" s="288">
        <v>183</v>
      </c>
      <c r="R78" s="288"/>
      <c r="S78" s="148" t="s">
        <v>201</v>
      </c>
    </row>
    <row r="79" spans="2:19" ht="35.450000000000003" customHeight="1">
      <c r="B79" s="278"/>
      <c r="C79" s="278"/>
      <c r="D79" s="282">
        <v>6</v>
      </c>
      <c r="E79" s="41" t="s">
        <v>201</v>
      </c>
      <c r="F79" s="37" t="s">
        <v>201</v>
      </c>
      <c r="G79" s="6" t="s">
        <v>571</v>
      </c>
      <c r="H79" s="37" t="s">
        <v>19</v>
      </c>
      <c r="I79" s="124">
        <f>Zásobníknad1M[[#This Row],[Predpokladané náklady na realizáciu projektu '[eur s DPH']2]]/1.2</f>
        <v>7358333.333333334</v>
      </c>
      <c r="J79" s="228">
        <v>8830000</v>
      </c>
      <c r="K79" s="37" t="s">
        <v>132</v>
      </c>
      <c r="L79" s="45" t="s">
        <v>21</v>
      </c>
      <c r="M79" s="54" t="s">
        <v>202</v>
      </c>
      <c r="N79" s="54" t="s">
        <v>74</v>
      </c>
      <c r="O79" s="54" t="s">
        <v>203</v>
      </c>
      <c r="P79" s="59"/>
      <c r="Q79" s="288">
        <v>183</v>
      </c>
      <c r="R79" s="288"/>
      <c r="S79" s="148" t="s">
        <v>201</v>
      </c>
    </row>
    <row r="80" spans="2:19" ht="35.450000000000003" customHeight="1">
      <c r="B80" s="278"/>
      <c r="C80" s="278"/>
      <c r="D80" s="282">
        <v>7</v>
      </c>
      <c r="E80" s="41" t="s">
        <v>201</v>
      </c>
      <c r="F80" s="37" t="s">
        <v>201</v>
      </c>
      <c r="G80" s="6" t="s">
        <v>214</v>
      </c>
      <c r="H80" s="37" t="s">
        <v>19</v>
      </c>
      <c r="I80" s="124">
        <f>Zásobníknad1M[[#This Row],[Predpokladané náklady na realizáciu projektu '[eur s DPH']2]]/1.2</f>
        <v>5475000</v>
      </c>
      <c r="J80" s="228">
        <v>6570000</v>
      </c>
      <c r="K80" s="37" t="s">
        <v>132</v>
      </c>
      <c r="L80" s="45" t="s">
        <v>21</v>
      </c>
      <c r="M80" s="54" t="s">
        <v>205</v>
      </c>
      <c r="N80" s="54" t="s">
        <v>74</v>
      </c>
      <c r="O80" s="54" t="s">
        <v>203</v>
      </c>
      <c r="P80" s="59"/>
      <c r="Q80" s="288">
        <v>182</v>
      </c>
      <c r="R80" s="288"/>
      <c r="S80" s="148" t="s">
        <v>201</v>
      </c>
    </row>
    <row r="81" spans="2:19" ht="35.450000000000003" customHeight="1">
      <c r="B81" s="278"/>
      <c r="C81" s="278"/>
      <c r="D81" s="282">
        <v>8</v>
      </c>
      <c r="E81" s="41" t="s">
        <v>201</v>
      </c>
      <c r="F81" s="37" t="s">
        <v>201</v>
      </c>
      <c r="G81" s="6" t="s">
        <v>217</v>
      </c>
      <c r="H81" s="37" t="s">
        <v>19</v>
      </c>
      <c r="I81" s="124">
        <f>Zásobníknad1M[[#This Row],[Predpokladané náklady na realizáciu projektu '[eur s DPH']2]]/1.2</f>
        <v>3750000</v>
      </c>
      <c r="J81" s="228">
        <v>4500000</v>
      </c>
      <c r="K81" s="37" t="s">
        <v>132</v>
      </c>
      <c r="L81" s="45" t="s">
        <v>21</v>
      </c>
      <c r="M81" s="54" t="s">
        <v>205</v>
      </c>
      <c r="N81" s="54" t="s">
        <v>74</v>
      </c>
      <c r="O81" s="54" t="s">
        <v>206</v>
      </c>
      <c r="P81" s="59"/>
      <c r="Q81" s="288">
        <v>157</v>
      </c>
      <c r="R81" s="288"/>
      <c r="S81" s="148" t="s">
        <v>201</v>
      </c>
    </row>
    <row r="82" spans="2:19" ht="35.450000000000003" customHeight="1">
      <c r="B82" s="278"/>
      <c r="C82" s="278"/>
      <c r="D82" s="282">
        <v>8</v>
      </c>
      <c r="E82" s="41" t="s">
        <v>201</v>
      </c>
      <c r="F82" s="37" t="s">
        <v>201</v>
      </c>
      <c r="G82" s="6" t="s">
        <v>211</v>
      </c>
      <c r="H82" s="37" t="s">
        <v>19</v>
      </c>
      <c r="I82" s="124">
        <f>Zásobníknad1M[[#This Row],[Predpokladané náklady na realizáciu projektu '[eur s DPH']2]]/1.2</f>
        <v>6666666.666666667</v>
      </c>
      <c r="J82" s="228">
        <v>8000000</v>
      </c>
      <c r="K82" s="37" t="s">
        <v>132</v>
      </c>
      <c r="L82" s="45" t="s">
        <v>21</v>
      </c>
      <c r="M82" s="54" t="s">
        <v>205</v>
      </c>
      <c r="N82" s="54" t="s">
        <v>74</v>
      </c>
      <c r="O82" s="54" t="s">
        <v>206</v>
      </c>
      <c r="P82" s="59"/>
      <c r="Q82" s="288">
        <v>157</v>
      </c>
      <c r="R82" s="288"/>
      <c r="S82" s="148" t="s">
        <v>201</v>
      </c>
    </row>
    <row r="83" spans="2:19" ht="35.450000000000003" customHeight="1">
      <c r="B83" s="278"/>
      <c r="C83" s="278"/>
      <c r="D83" s="282">
        <v>9</v>
      </c>
      <c r="E83" s="41" t="s">
        <v>201</v>
      </c>
      <c r="F83" s="37" t="s">
        <v>201</v>
      </c>
      <c r="G83" s="6" t="s">
        <v>216</v>
      </c>
      <c r="H83" s="37" t="s">
        <v>19</v>
      </c>
      <c r="I83" s="124">
        <f>Zásobníknad1M[[#This Row],[Predpokladané náklady na realizáciu projektu '[eur s DPH']2]]/1.2</f>
        <v>3800000</v>
      </c>
      <c r="J83" s="228">
        <v>4560000</v>
      </c>
      <c r="K83" s="37" t="s">
        <v>132</v>
      </c>
      <c r="L83" s="45" t="s">
        <v>21</v>
      </c>
      <c r="M83" s="54" t="s">
        <v>205</v>
      </c>
      <c r="N83" s="54" t="s">
        <v>74</v>
      </c>
      <c r="O83" s="54" t="s">
        <v>206</v>
      </c>
      <c r="P83" s="59"/>
      <c r="Q83" s="288">
        <v>152</v>
      </c>
      <c r="R83" s="288"/>
      <c r="S83" s="148" t="s">
        <v>201</v>
      </c>
    </row>
    <row r="84" spans="2:19" ht="35.450000000000003" customHeight="1">
      <c r="B84" s="278"/>
      <c r="C84" s="278"/>
      <c r="D84" s="282">
        <v>11</v>
      </c>
      <c r="E84" s="41" t="s">
        <v>201</v>
      </c>
      <c r="F84" s="37" t="s">
        <v>201</v>
      </c>
      <c r="G84" s="6" t="s">
        <v>324</v>
      </c>
      <c r="H84" s="37" t="s">
        <v>19</v>
      </c>
      <c r="I84" s="124">
        <f>Zásobníknad1M[[#This Row],[Predpokladané náklady na realizáciu projektu '[eur s DPH']2]]/1.2</f>
        <v>1158333.3333333335</v>
      </c>
      <c r="J84" s="228">
        <v>1390000</v>
      </c>
      <c r="K84" s="37" t="s">
        <v>132</v>
      </c>
      <c r="L84" s="45" t="s">
        <v>21</v>
      </c>
      <c r="M84" s="54" t="s">
        <v>227</v>
      </c>
      <c r="N84" s="54" t="s">
        <v>74</v>
      </c>
      <c r="O84" s="54" t="s">
        <v>203</v>
      </c>
      <c r="P84" s="59"/>
      <c r="Q84" s="288">
        <v>143</v>
      </c>
      <c r="R84" s="288"/>
      <c r="S84" s="148" t="s">
        <v>201</v>
      </c>
    </row>
    <row r="85" spans="2:19" ht="35.450000000000003" customHeight="1">
      <c r="B85" s="278"/>
      <c r="C85" s="278"/>
      <c r="D85" s="282">
        <v>13</v>
      </c>
      <c r="E85" s="41" t="s">
        <v>201</v>
      </c>
      <c r="F85" s="37" t="s">
        <v>201</v>
      </c>
      <c r="G85" s="6" t="s">
        <v>576</v>
      </c>
      <c r="H85" s="37" t="s">
        <v>19</v>
      </c>
      <c r="I85" s="124">
        <f>Zásobníknad1M[[#This Row],[Predpokladané náklady na realizáciu projektu '[eur s DPH']2]]/1.2</f>
        <v>1733333.3333333335</v>
      </c>
      <c r="J85" s="228">
        <v>2080000</v>
      </c>
      <c r="K85" s="37" t="s">
        <v>132</v>
      </c>
      <c r="L85" s="45" t="s">
        <v>21</v>
      </c>
      <c r="M85" s="54" t="s">
        <v>202</v>
      </c>
      <c r="N85" s="54" t="s">
        <v>74</v>
      </c>
      <c r="O85" s="54" t="s">
        <v>203</v>
      </c>
      <c r="P85" s="59"/>
      <c r="Q85" s="288">
        <v>137</v>
      </c>
      <c r="R85" s="288"/>
      <c r="S85" s="148" t="s">
        <v>201</v>
      </c>
    </row>
    <row r="86" spans="2:19" ht="35.450000000000003" customHeight="1">
      <c r="B86" s="278"/>
      <c r="C86" s="278"/>
      <c r="D86" s="282">
        <v>13</v>
      </c>
      <c r="E86" s="41" t="s">
        <v>201</v>
      </c>
      <c r="F86" s="37" t="s">
        <v>201</v>
      </c>
      <c r="G86" s="6" t="s">
        <v>577</v>
      </c>
      <c r="H86" s="37" t="s">
        <v>19</v>
      </c>
      <c r="I86" s="124">
        <f>Zásobníknad1M[[#This Row],[Predpokladané náklady na realizáciu projektu '[eur s DPH']2]]/1.2</f>
        <v>1733333.3333333335</v>
      </c>
      <c r="J86" s="228">
        <v>2080000</v>
      </c>
      <c r="K86" s="37" t="s">
        <v>132</v>
      </c>
      <c r="L86" s="45" t="s">
        <v>21</v>
      </c>
      <c r="M86" s="54" t="s">
        <v>202</v>
      </c>
      <c r="N86" s="54" t="s">
        <v>74</v>
      </c>
      <c r="O86" s="54" t="s">
        <v>203</v>
      </c>
      <c r="P86" s="59"/>
      <c r="Q86" s="288">
        <v>137</v>
      </c>
      <c r="R86" s="288"/>
      <c r="S86" s="148" t="s">
        <v>201</v>
      </c>
    </row>
    <row r="87" spans="2:19" ht="35.450000000000003" customHeight="1">
      <c r="B87" s="278"/>
      <c r="C87" s="278"/>
      <c r="D87" s="282">
        <v>13</v>
      </c>
      <c r="E87" s="41" t="s">
        <v>201</v>
      </c>
      <c r="F87" s="37" t="s">
        <v>201</v>
      </c>
      <c r="G87" s="6" t="s">
        <v>578</v>
      </c>
      <c r="H87" s="37" t="s">
        <v>19</v>
      </c>
      <c r="I87" s="124">
        <f>Zásobníknad1M[[#This Row],[Predpokladané náklady na realizáciu projektu '[eur s DPH']2]]/1.2</f>
        <v>833333.33333333337</v>
      </c>
      <c r="J87" s="228">
        <v>1000000</v>
      </c>
      <c r="K87" s="37" t="s">
        <v>132</v>
      </c>
      <c r="L87" s="45" t="s">
        <v>21</v>
      </c>
      <c r="M87" s="54" t="s">
        <v>202</v>
      </c>
      <c r="N87" s="54" t="s">
        <v>74</v>
      </c>
      <c r="O87" s="54" t="s">
        <v>203</v>
      </c>
      <c r="P87" s="59"/>
      <c r="Q87" s="288">
        <v>137</v>
      </c>
      <c r="R87" s="288"/>
      <c r="S87" s="148" t="s">
        <v>201</v>
      </c>
    </row>
    <row r="88" spans="2:19" ht="35.450000000000003" customHeight="1">
      <c r="B88" s="278"/>
      <c r="C88" s="278"/>
      <c r="D88" s="282">
        <v>13</v>
      </c>
      <c r="E88" s="41" t="s">
        <v>201</v>
      </c>
      <c r="F88" s="37" t="s">
        <v>201</v>
      </c>
      <c r="G88" s="6" t="s">
        <v>579</v>
      </c>
      <c r="H88" s="37" t="s">
        <v>19</v>
      </c>
      <c r="I88" s="124">
        <f>Zásobníknad1M[[#This Row],[Predpokladané náklady na realizáciu projektu '[eur s DPH']2]]/1.2</f>
        <v>833333.33333333337</v>
      </c>
      <c r="J88" s="228">
        <v>1000000</v>
      </c>
      <c r="K88" s="37" t="s">
        <v>132</v>
      </c>
      <c r="L88" s="45" t="s">
        <v>21</v>
      </c>
      <c r="M88" s="54" t="s">
        <v>202</v>
      </c>
      <c r="N88" s="54" t="s">
        <v>74</v>
      </c>
      <c r="O88" s="54" t="s">
        <v>203</v>
      </c>
      <c r="P88" s="59"/>
      <c r="Q88" s="288">
        <v>137</v>
      </c>
      <c r="R88" s="288"/>
      <c r="S88" s="148" t="s">
        <v>201</v>
      </c>
    </row>
    <row r="89" spans="2:19" ht="35.450000000000003" customHeight="1">
      <c r="B89" s="278"/>
      <c r="C89" s="278"/>
      <c r="D89" s="282">
        <v>15</v>
      </c>
      <c r="E89" s="41" t="s">
        <v>201</v>
      </c>
      <c r="F89" s="37" t="s">
        <v>201</v>
      </c>
      <c r="G89" s="6" t="s">
        <v>582</v>
      </c>
      <c r="H89" s="37" t="s">
        <v>19</v>
      </c>
      <c r="I89" s="124">
        <f>Zásobníknad1M[[#This Row],[Predpokladané náklady na realizáciu projektu '[eur s DPH']2]]/1.2</f>
        <v>1964285</v>
      </c>
      <c r="J89" s="228">
        <v>2357142</v>
      </c>
      <c r="K89" s="37" t="s">
        <v>132</v>
      </c>
      <c r="L89" s="45" t="s">
        <v>21</v>
      </c>
      <c r="M89" s="54" t="s">
        <v>202</v>
      </c>
      <c r="N89" s="54" t="s">
        <v>74</v>
      </c>
      <c r="O89" s="54" t="s">
        <v>203</v>
      </c>
      <c r="P89" s="59"/>
      <c r="Q89" s="288">
        <v>128</v>
      </c>
      <c r="R89" s="288"/>
      <c r="S89" s="148" t="s">
        <v>201</v>
      </c>
    </row>
    <row r="90" spans="2:19" ht="35.450000000000003" customHeight="1">
      <c r="B90" s="278"/>
      <c r="C90" s="278"/>
      <c r="D90" s="282">
        <v>15</v>
      </c>
      <c r="E90" s="41" t="s">
        <v>201</v>
      </c>
      <c r="F90" s="37" t="s">
        <v>201</v>
      </c>
      <c r="G90" s="6" t="s">
        <v>583</v>
      </c>
      <c r="H90" s="37" t="s">
        <v>19</v>
      </c>
      <c r="I90" s="124">
        <f>Zásobníknad1M[[#This Row],[Predpokladané náklady na realizáciu projektu '[eur s DPH']2]]/1.2</f>
        <v>1964285</v>
      </c>
      <c r="J90" s="228">
        <v>2357142</v>
      </c>
      <c r="K90" s="37" t="s">
        <v>132</v>
      </c>
      <c r="L90" s="45" t="s">
        <v>21</v>
      </c>
      <c r="M90" s="54" t="s">
        <v>202</v>
      </c>
      <c r="N90" s="54" t="s">
        <v>74</v>
      </c>
      <c r="O90" s="54" t="s">
        <v>203</v>
      </c>
      <c r="P90" s="59"/>
      <c r="Q90" s="288">
        <v>128</v>
      </c>
      <c r="R90" s="288"/>
      <c r="S90" s="148" t="s">
        <v>201</v>
      </c>
    </row>
    <row r="91" spans="2:19" ht="35.450000000000003" customHeight="1">
      <c r="B91" s="278"/>
      <c r="C91" s="278"/>
      <c r="D91" s="282">
        <v>15</v>
      </c>
      <c r="E91" s="41" t="s">
        <v>201</v>
      </c>
      <c r="F91" s="37" t="s">
        <v>201</v>
      </c>
      <c r="G91" s="6" t="s">
        <v>584</v>
      </c>
      <c r="H91" s="37" t="s">
        <v>19</v>
      </c>
      <c r="I91" s="124">
        <f>Zásobníknad1M[[#This Row],[Predpokladané náklady na realizáciu projektu '[eur s DPH']2]]/1.2</f>
        <v>1964285</v>
      </c>
      <c r="J91" s="228">
        <v>2357142</v>
      </c>
      <c r="K91" s="37" t="s">
        <v>132</v>
      </c>
      <c r="L91" s="45" t="s">
        <v>21</v>
      </c>
      <c r="M91" s="54" t="s">
        <v>202</v>
      </c>
      <c r="N91" s="54" t="s">
        <v>74</v>
      </c>
      <c r="O91" s="54" t="s">
        <v>203</v>
      </c>
      <c r="P91" s="59"/>
      <c r="Q91" s="288">
        <v>128</v>
      </c>
      <c r="R91" s="288"/>
      <c r="S91" s="148" t="s">
        <v>201</v>
      </c>
    </row>
    <row r="92" spans="2:19" ht="35.450000000000003" customHeight="1">
      <c r="B92" s="278"/>
      <c r="C92" s="278"/>
      <c r="D92" s="282">
        <v>15</v>
      </c>
      <c r="E92" s="41" t="s">
        <v>201</v>
      </c>
      <c r="F92" s="37" t="s">
        <v>201</v>
      </c>
      <c r="G92" s="6" t="s">
        <v>585</v>
      </c>
      <c r="H92" s="37" t="s">
        <v>19</v>
      </c>
      <c r="I92" s="124">
        <f>Zásobníknad1M[[#This Row],[Predpokladané náklady na realizáciu projektu '[eur s DPH']2]]/1.2</f>
        <v>1964285</v>
      </c>
      <c r="J92" s="228">
        <v>2357142</v>
      </c>
      <c r="K92" s="37" t="s">
        <v>132</v>
      </c>
      <c r="L92" s="45" t="s">
        <v>21</v>
      </c>
      <c r="M92" s="54" t="s">
        <v>202</v>
      </c>
      <c r="N92" s="54" t="s">
        <v>74</v>
      </c>
      <c r="O92" s="54" t="s">
        <v>203</v>
      </c>
      <c r="P92" s="59"/>
      <c r="Q92" s="288">
        <v>128</v>
      </c>
      <c r="R92" s="288"/>
      <c r="S92" s="148" t="s">
        <v>201</v>
      </c>
    </row>
    <row r="93" spans="2:19" ht="35.450000000000003" customHeight="1">
      <c r="B93" s="278"/>
      <c r="C93" s="278"/>
      <c r="D93" s="282">
        <v>15</v>
      </c>
      <c r="E93" s="41" t="s">
        <v>201</v>
      </c>
      <c r="F93" s="37" t="s">
        <v>201</v>
      </c>
      <c r="G93" s="6" t="s">
        <v>586</v>
      </c>
      <c r="H93" s="37" t="s">
        <v>19</v>
      </c>
      <c r="I93" s="124">
        <f>Zásobníknad1M[[#This Row],[Predpokladané náklady na realizáciu projektu '[eur s DPH']2]]/1.2</f>
        <v>1964285</v>
      </c>
      <c r="J93" s="228">
        <v>2357142</v>
      </c>
      <c r="K93" s="37" t="s">
        <v>132</v>
      </c>
      <c r="L93" s="45" t="s">
        <v>21</v>
      </c>
      <c r="M93" s="54" t="s">
        <v>202</v>
      </c>
      <c r="N93" s="54" t="s">
        <v>74</v>
      </c>
      <c r="O93" s="54" t="s">
        <v>203</v>
      </c>
      <c r="P93" s="59"/>
      <c r="Q93" s="288">
        <v>128</v>
      </c>
      <c r="R93" s="288"/>
      <c r="S93" s="148" t="s">
        <v>201</v>
      </c>
    </row>
    <row r="94" spans="2:19" ht="35.450000000000003" customHeight="1">
      <c r="B94" s="278"/>
      <c r="C94" s="278"/>
      <c r="D94" s="282">
        <v>15</v>
      </c>
      <c r="E94" s="41" t="s">
        <v>201</v>
      </c>
      <c r="F94" s="37" t="s">
        <v>201</v>
      </c>
      <c r="G94" s="6" t="s">
        <v>587</v>
      </c>
      <c r="H94" s="37" t="s">
        <v>19</v>
      </c>
      <c r="I94" s="124">
        <f>Zásobníknad1M[[#This Row],[Predpokladané náklady na realizáciu projektu '[eur s DPH']2]]/1.2</f>
        <v>1964285</v>
      </c>
      <c r="J94" s="228">
        <v>2357142</v>
      </c>
      <c r="K94" s="37" t="s">
        <v>132</v>
      </c>
      <c r="L94" s="45" t="s">
        <v>21</v>
      </c>
      <c r="M94" s="54" t="s">
        <v>202</v>
      </c>
      <c r="N94" s="54" t="s">
        <v>74</v>
      </c>
      <c r="O94" s="54" t="s">
        <v>203</v>
      </c>
      <c r="P94" s="59"/>
      <c r="Q94" s="288">
        <v>128</v>
      </c>
      <c r="R94" s="288"/>
      <c r="S94" s="148" t="s">
        <v>201</v>
      </c>
    </row>
    <row r="95" spans="2:19" ht="35.450000000000003" customHeight="1">
      <c r="B95" s="278"/>
      <c r="C95" s="278"/>
      <c r="D95" s="283">
        <v>15</v>
      </c>
      <c r="E95" s="77" t="s">
        <v>201</v>
      </c>
      <c r="F95" s="74" t="s">
        <v>201</v>
      </c>
      <c r="G95" s="185" t="s">
        <v>588</v>
      </c>
      <c r="H95" s="74" t="s">
        <v>19</v>
      </c>
      <c r="I95" s="186">
        <f>Zásobníknad1M[[#This Row],[Predpokladané náklady na realizáciu projektu '[eur s DPH']2]]/1.2</f>
        <v>1964290</v>
      </c>
      <c r="J95" s="229">
        <v>2357148</v>
      </c>
      <c r="K95" s="74" t="s">
        <v>132</v>
      </c>
      <c r="L95" s="78" t="s">
        <v>21</v>
      </c>
      <c r="M95" s="142" t="s">
        <v>202</v>
      </c>
      <c r="N95" s="142" t="s">
        <v>74</v>
      </c>
      <c r="O95" s="142" t="s">
        <v>203</v>
      </c>
      <c r="P95" s="187"/>
      <c r="Q95" s="288">
        <v>128</v>
      </c>
      <c r="R95" s="289"/>
      <c r="S95" s="188" t="s">
        <v>201</v>
      </c>
    </row>
    <row r="96" spans="2:19" ht="35.450000000000003" customHeight="1">
      <c r="B96" s="278"/>
      <c r="C96" s="278"/>
      <c r="D96" s="211">
        <v>15</v>
      </c>
      <c r="E96" s="41" t="s">
        <v>201</v>
      </c>
      <c r="F96" s="212" t="s">
        <v>201</v>
      </c>
      <c r="G96" s="220" t="s">
        <v>589</v>
      </c>
      <c r="H96" s="212" t="s">
        <v>19</v>
      </c>
      <c r="I96" s="213">
        <f>Zásobníknad1M[[#This Row],[Predpokladané náklady na realizáciu projektu '[eur s DPH']2]]/1.2</f>
        <v>916666.66666666674</v>
      </c>
      <c r="J96" s="230">
        <v>1100000</v>
      </c>
      <c r="K96" s="212" t="s">
        <v>132</v>
      </c>
      <c r="L96" s="214" t="s">
        <v>21</v>
      </c>
      <c r="M96" s="215" t="s">
        <v>227</v>
      </c>
      <c r="N96" s="142" t="s">
        <v>74</v>
      </c>
      <c r="O96" s="216" t="s">
        <v>203</v>
      </c>
      <c r="P96" s="215"/>
      <c r="Q96" s="288">
        <v>128</v>
      </c>
      <c r="R96" s="290"/>
      <c r="S96" s="188" t="s">
        <v>201</v>
      </c>
    </row>
    <row r="97" spans="2:19" ht="35.450000000000003" customHeight="1">
      <c r="B97" s="278"/>
      <c r="C97" s="278"/>
      <c r="D97" s="211">
        <v>15</v>
      </c>
      <c r="E97" s="41" t="s">
        <v>201</v>
      </c>
      <c r="F97" s="212" t="s">
        <v>201</v>
      </c>
      <c r="G97" s="220" t="s">
        <v>590</v>
      </c>
      <c r="H97" s="212" t="s">
        <v>19</v>
      </c>
      <c r="I97" s="213">
        <f>Zásobníknad1M[[#This Row],[Predpokladané náklady na realizáciu projektu '[eur s DPH']2]]/1.2</f>
        <v>916666.66666666674</v>
      </c>
      <c r="J97" s="230">
        <v>1100000</v>
      </c>
      <c r="K97" s="212" t="s">
        <v>132</v>
      </c>
      <c r="L97" s="214" t="s">
        <v>21</v>
      </c>
      <c r="M97" s="215" t="s">
        <v>227</v>
      </c>
      <c r="N97" s="142" t="s">
        <v>74</v>
      </c>
      <c r="O97" s="216" t="s">
        <v>203</v>
      </c>
      <c r="P97" s="215"/>
      <c r="Q97" s="288">
        <v>128</v>
      </c>
      <c r="R97" s="290"/>
      <c r="S97" s="188" t="s">
        <v>201</v>
      </c>
    </row>
    <row r="98" spans="2:19" ht="35.450000000000003" customHeight="1">
      <c r="B98" s="278"/>
      <c r="C98" s="278"/>
      <c r="D98" s="211">
        <v>15</v>
      </c>
      <c r="E98" s="41" t="s">
        <v>201</v>
      </c>
      <c r="F98" s="212" t="s">
        <v>201</v>
      </c>
      <c r="G98" s="220" t="s">
        <v>591</v>
      </c>
      <c r="H98" s="212" t="s">
        <v>19</v>
      </c>
      <c r="I98" s="213">
        <f>Zásobníknad1M[[#This Row],[Predpokladané náklady na realizáciu projektu '[eur s DPH']2]]/1.2</f>
        <v>1041666.6666666667</v>
      </c>
      <c r="J98" s="230">
        <v>1250000</v>
      </c>
      <c r="K98" s="212" t="s">
        <v>132</v>
      </c>
      <c r="L98" s="214" t="s">
        <v>21</v>
      </c>
      <c r="M98" s="215" t="s">
        <v>202</v>
      </c>
      <c r="N98" s="142" t="s">
        <v>74</v>
      </c>
      <c r="O98" s="216" t="s">
        <v>203</v>
      </c>
      <c r="P98" s="215"/>
      <c r="Q98" s="288">
        <v>128</v>
      </c>
      <c r="R98" s="290"/>
      <c r="S98" s="188" t="s">
        <v>201</v>
      </c>
    </row>
    <row r="99" spans="2:19" ht="35.450000000000003" customHeight="1">
      <c r="B99" s="278"/>
      <c r="C99" s="278"/>
      <c r="D99" s="211">
        <v>15</v>
      </c>
      <c r="E99" s="41" t="s">
        <v>201</v>
      </c>
      <c r="F99" s="212" t="s">
        <v>201</v>
      </c>
      <c r="G99" s="220" t="s">
        <v>592</v>
      </c>
      <c r="H99" s="212" t="s">
        <v>19</v>
      </c>
      <c r="I99" s="213">
        <f>Zásobníknad1M[[#This Row],[Predpokladané náklady na realizáciu projektu '[eur s DPH']2]]/1.2</f>
        <v>1041666.6666666667</v>
      </c>
      <c r="J99" s="230">
        <v>1250000</v>
      </c>
      <c r="K99" s="212" t="s">
        <v>132</v>
      </c>
      <c r="L99" s="214" t="s">
        <v>21</v>
      </c>
      <c r="M99" s="215" t="s">
        <v>202</v>
      </c>
      <c r="N99" s="142" t="s">
        <v>74</v>
      </c>
      <c r="O99" s="216" t="s">
        <v>203</v>
      </c>
      <c r="P99" s="215"/>
      <c r="Q99" s="288">
        <v>128</v>
      </c>
      <c r="R99" s="290"/>
      <c r="S99" s="188" t="s">
        <v>201</v>
      </c>
    </row>
    <row r="100" spans="2:19" ht="35.450000000000003" customHeight="1">
      <c r="B100" s="278"/>
      <c r="C100" s="278"/>
      <c r="D100" s="211">
        <v>15</v>
      </c>
      <c r="E100" s="41" t="s">
        <v>201</v>
      </c>
      <c r="F100" s="212" t="s">
        <v>201</v>
      </c>
      <c r="G100" s="220" t="s">
        <v>220</v>
      </c>
      <c r="H100" s="212" t="s">
        <v>19</v>
      </c>
      <c r="I100" s="213">
        <f>Zásobníknad1M[[#This Row],[Predpokladané náklady na realizáciu projektu '[eur s DPH']2]]/1.2</f>
        <v>2666666.666666667</v>
      </c>
      <c r="J100" s="230">
        <v>3200000</v>
      </c>
      <c r="K100" s="212" t="s">
        <v>132</v>
      </c>
      <c r="L100" s="214" t="s">
        <v>21</v>
      </c>
      <c r="M100" s="215" t="s">
        <v>202</v>
      </c>
      <c r="N100" s="142" t="s">
        <v>74</v>
      </c>
      <c r="O100" s="216" t="s">
        <v>203</v>
      </c>
      <c r="P100" s="215"/>
      <c r="Q100" s="288">
        <v>128</v>
      </c>
      <c r="R100" s="290"/>
      <c r="S100" s="188" t="s">
        <v>201</v>
      </c>
    </row>
    <row r="101" spans="2:19" ht="35.450000000000003" customHeight="1">
      <c r="B101" s="278"/>
      <c r="C101" s="278"/>
      <c r="D101" s="211">
        <v>16</v>
      </c>
      <c r="E101" s="41" t="s">
        <v>201</v>
      </c>
      <c r="F101" s="212" t="s">
        <v>201</v>
      </c>
      <c r="G101" s="220" t="s">
        <v>593</v>
      </c>
      <c r="H101" s="212" t="s">
        <v>19</v>
      </c>
      <c r="I101" s="213">
        <f>Zásobníknad1M[[#This Row],[Predpokladané náklady na realizáciu projektu '[eur s DPH']2]]/1.2</f>
        <v>1875000</v>
      </c>
      <c r="J101" s="230">
        <v>2250000</v>
      </c>
      <c r="K101" s="212" t="s">
        <v>132</v>
      </c>
      <c r="L101" s="214" t="s">
        <v>21</v>
      </c>
      <c r="M101" s="215" t="s">
        <v>202</v>
      </c>
      <c r="N101" s="142" t="s">
        <v>74</v>
      </c>
      <c r="O101" s="216" t="s">
        <v>203</v>
      </c>
      <c r="P101" s="215"/>
      <c r="Q101" s="290">
        <v>122</v>
      </c>
      <c r="R101" s="290"/>
      <c r="S101" s="188" t="s">
        <v>201</v>
      </c>
    </row>
    <row r="102" spans="2:19" ht="35.450000000000003" customHeight="1">
      <c r="B102" s="278"/>
      <c r="C102" s="278"/>
      <c r="D102" s="211">
        <v>16</v>
      </c>
      <c r="E102" s="41" t="s">
        <v>201</v>
      </c>
      <c r="F102" s="212" t="s">
        <v>201</v>
      </c>
      <c r="G102" s="220" t="s">
        <v>594</v>
      </c>
      <c r="H102" s="212" t="s">
        <v>19</v>
      </c>
      <c r="I102" s="213">
        <f>Zásobníknad1M[[#This Row],[Predpokladané náklady na realizáciu projektu '[eur s DPH']2]]/1.2</f>
        <v>1875000</v>
      </c>
      <c r="J102" s="230">
        <v>2250000</v>
      </c>
      <c r="K102" s="212" t="s">
        <v>132</v>
      </c>
      <c r="L102" s="214" t="s">
        <v>21</v>
      </c>
      <c r="M102" s="215" t="s">
        <v>202</v>
      </c>
      <c r="N102" s="142" t="s">
        <v>74</v>
      </c>
      <c r="O102" s="216" t="s">
        <v>203</v>
      </c>
      <c r="P102" s="215"/>
      <c r="Q102" s="290">
        <v>122</v>
      </c>
      <c r="R102" s="290"/>
      <c r="S102" s="188" t="s">
        <v>201</v>
      </c>
    </row>
    <row r="103" spans="2:19" ht="35.450000000000003" customHeight="1">
      <c r="B103" s="278"/>
      <c r="C103" s="278"/>
      <c r="D103" s="211">
        <v>17</v>
      </c>
      <c r="E103" s="41" t="s">
        <v>201</v>
      </c>
      <c r="F103" s="212" t="s">
        <v>201</v>
      </c>
      <c r="G103" s="220" t="s">
        <v>221</v>
      </c>
      <c r="H103" s="212" t="s">
        <v>19</v>
      </c>
      <c r="I103" s="213">
        <f>Zásobníknad1M[[#This Row],[Predpokladané náklady na realizáciu projektu '[eur s DPH']2]]/1.2</f>
        <v>2758333.3333333335</v>
      </c>
      <c r="J103" s="230">
        <v>3310000</v>
      </c>
      <c r="K103" s="212" t="s">
        <v>132</v>
      </c>
      <c r="L103" s="214" t="s">
        <v>21</v>
      </c>
      <c r="M103" s="215" t="s">
        <v>205</v>
      </c>
      <c r="N103" s="142" t="s">
        <v>74</v>
      </c>
      <c r="O103" s="216" t="s">
        <v>595</v>
      </c>
      <c r="P103" s="215"/>
      <c r="Q103" s="290">
        <v>117</v>
      </c>
      <c r="R103" s="290"/>
      <c r="S103" s="188" t="s">
        <v>201</v>
      </c>
    </row>
    <row r="104" spans="2:19" ht="35.450000000000003" customHeight="1">
      <c r="B104" s="278"/>
      <c r="C104" s="278"/>
      <c r="D104" s="211">
        <v>18</v>
      </c>
      <c r="E104" s="41" t="s">
        <v>201</v>
      </c>
      <c r="F104" s="212" t="s">
        <v>201</v>
      </c>
      <c r="G104" s="220" t="s">
        <v>204</v>
      </c>
      <c r="H104" s="212" t="s">
        <v>19</v>
      </c>
      <c r="I104" s="213">
        <f>Zásobníknad1M[[#This Row],[Predpokladané náklady na realizáciu projektu '[eur s DPH']2]]/1.2</f>
        <v>24834264.166666668</v>
      </c>
      <c r="J104" s="230">
        <v>29801117</v>
      </c>
      <c r="K104" s="212" t="s">
        <v>132</v>
      </c>
      <c r="L104" s="214" t="s">
        <v>21</v>
      </c>
      <c r="M104" s="215" t="s">
        <v>205</v>
      </c>
      <c r="N104" s="142" t="s">
        <v>74</v>
      </c>
      <c r="O104" s="216" t="s">
        <v>206</v>
      </c>
      <c r="P104" s="215"/>
      <c r="Q104" s="290">
        <v>113</v>
      </c>
      <c r="R104" s="290"/>
      <c r="S104" s="188" t="s">
        <v>201</v>
      </c>
    </row>
    <row r="105" spans="2:19" ht="35.450000000000003" customHeight="1">
      <c r="B105" s="278"/>
      <c r="C105" s="278"/>
      <c r="D105" s="211">
        <v>19</v>
      </c>
      <c r="E105" s="41" t="s">
        <v>201</v>
      </c>
      <c r="F105" s="212" t="s">
        <v>201</v>
      </c>
      <c r="G105" s="220" t="s">
        <v>215</v>
      </c>
      <c r="H105" s="212" t="s">
        <v>19</v>
      </c>
      <c r="I105" s="213">
        <f>Zásobníknad1M[[#This Row],[Predpokladané náklady na realizáciu projektu '[eur s DPH']2]]/1.2</f>
        <v>2125000</v>
      </c>
      <c r="J105" s="230">
        <v>2550000</v>
      </c>
      <c r="K105" s="212" t="s">
        <v>132</v>
      </c>
      <c r="L105" s="214" t="s">
        <v>21</v>
      </c>
      <c r="M105" s="215" t="s">
        <v>596</v>
      </c>
      <c r="N105" s="142" t="s">
        <v>74</v>
      </c>
      <c r="O105" s="216" t="s">
        <v>595</v>
      </c>
      <c r="P105" s="215"/>
      <c r="Q105" s="290">
        <v>102</v>
      </c>
      <c r="R105" s="290"/>
      <c r="S105" s="188" t="s">
        <v>201</v>
      </c>
    </row>
    <row r="106" spans="2:19" ht="35.450000000000003" customHeight="1">
      <c r="B106" s="278"/>
      <c r="C106" s="278"/>
      <c r="D106" s="211">
        <v>20</v>
      </c>
      <c r="E106" s="41" t="s">
        <v>201</v>
      </c>
      <c r="F106" s="212" t="s">
        <v>201</v>
      </c>
      <c r="G106" s="220" t="s">
        <v>208</v>
      </c>
      <c r="H106" s="212" t="s">
        <v>19</v>
      </c>
      <c r="I106" s="213">
        <f>Zásobníknad1M[[#This Row],[Predpokladané náklady na realizáciu projektu '[eur s DPH']2]]/1.2</f>
        <v>12916666.666666668</v>
      </c>
      <c r="J106" s="230">
        <v>15500000</v>
      </c>
      <c r="K106" s="212" t="s">
        <v>132</v>
      </c>
      <c r="L106" s="214" t="s">
        <v>21</v>
      </c>
      <c r="M106" s="215" t="s">
        <v>205</v>
      </c>
      <c r="N106" s="142" t="s">
        <v>74</v>
      </c>
      <c r="O106" s="216" t="s">
        <v>595</v>
      </c>
      <c r="P106" s="215"/>
      <c r="Q106" s="290">
        <v>88</v>
      </c>
      <c r="R106" s="290"/>
      <c r="S106" s="188" t="s">
        <v>201</v>
      </c>
    </row>
    <row r="107" spans="2:19" ht="35.450000000000003" customHeight="1">
      <c r="B107" s="278"/>
      <c r="C107" s="278"/>
      <c r="D107" s="211">
        <v>20</v>
      </c>
      <c r="E107" s="41" t="s">
        <v>201</v>
      </c>
      <c r="F107" s="212" t="s">
        <v>201</v>
      </c>
      <c r="G107" s="220" t="s">
        <v>224</v>
      </c>
      <c r="H107" s="212" t="s">
        <v>19</v>
      </c>
      <c r="I107" s="213">
        <f>Zásobníknad1M[[#This Row],[Predpokladané náklady na realizáciu projektu '[eur s DPH']2]]/1.2</f>
        <v>1099750</v>
      </c>
      <c r="J107" s="230">
        <v>1319700</v>
      </c>
      <c r="K107" s="212" t="s">
        <v>132</v>
      </c>
      <c r="L107" s="214" t="s">
        <v>21</v>
      </c>
      <c r="M107" s="215" t="s">
        <v>225</v>
      </c>
      <c r="N107" s="142" t="s">
        <v>74</v>
      </c>
      <c r="O107" s="216" t="s">
        <v>206</v>
      </c>
      <c r="P107" s="215"/>
      <c r="Q107" s="290">
        <v>88</v>
      </c>
      <c r="R107" s="290"/>
      <c r="S107" s="188" t="s">
        <v>201</v>
      </c>
    </row>
    <row r="108" spans="2:19" ht="35.450000000000003" customHeight="1">
      <c r="B108" s="278"/>
      <c r="C108" s="278"/>
      <c r="D108" s="211">
        <v>21</v>
      </c>
      <c r="E108" s="41" t="s">
        <v>201</v>
      </c>
      <c r="F108" s="212" t="s">
        <v>201</v>
      </c>
      <c r="G108" s="220" t="s">
        <v>222</v>
      </c>
      <c r="H108" s="212" t="s">
        <v>19</v>
      </c>
      <c r="I108" s="213">
        <f>Zásobníknad1M[[#This Row],[Predpokladané náklady na realizáciu projektu '[eur s DPH']2]]/1.2</f>
        <v>1666666.6666666667</v>
      </c>
      <c r="J108" s="230">
        <v>2000000</v>
      </c>
      <c r="K108" s="212" t="s">
        <v>132</v>
      </c>
      <c r="L108" s="214" t="s">
        <v>21</v>
      </c>
      <c r="M108" s="215" t="s">
        <v>598</v>
      </c>
      <c r="N108" s="142" t="s">
        <v>74</v>
      </c>
      <c r="O108" s="216" t="s">
        <v>223</v>
      </c>
      <c r="P108" s="215"/>
      <c r="Q108" s="290">
        <v>73</v>
      </c>
      <c r="R108" s="290"/>
      <c r="S108" s="188" t="s">
        <v>201</v>
      </c>
    </row>
    <row r="109" spans="2:19" ht="35.450000000000003" customHeight="1">
      <c r="B109" s="278"/>
      <c r="C109" s="278"/>
      <c r="D109" s="211">
        <v>21</v>
      </c>
      <c r="E109" s="41" t="s">
        <v>201</v>
      </c>
      <c r="F109" s="212" t="s">
        <v>201</v>
      </c>
      <c r="G109" s="220" t="s">
        <v>226</v>
      </c>
      <c r="H109" s="212" t="s">
        <v>19</v>
      </c>
      <c r="I109" s="213">
        <f>Zásobníknad1M[[#This Row],[Predpokladané náklady na realizáciu projektu '[eur s DPH']2]]/1.2</f>
        <v>833333.33333333337</v>
      </c>
      <c r="J109" s="230">
        <v>1000000</v>
      </c>
      <c r="K109" s="212" t="s">
        <v>132</v>
      </c>
      <c r="L109" s="214" t="s">
        <v>21</v>
      </c>
      <c r="M109" s="215" t="s">
        <v>227</v>
      </c>
      <c r="N109" s="142" t="s">
        <v>74</v>
      </c>
      <c r="O109" s="216" t="s">
        <v>599</v>
      </c>
      <c r="P109" s="215"/>
      <c r="Q109" s="290">
        <v>73</v>
      </c>
      <c r="R109" s="290"/>
      <c r="S109" s="188" t="s">
        <v>201</v>
      </c>
    </row>
    <row r="110" spans="2:19" ht="35.450000000000003" customHeight="1">
      <c r="B110" s="278"/>
      <c r="C110" s="278"/>
      <c r="D110" s="211">
        <v>1</v>
      </c>
      <c r="E110" s="41" t="s">
        <v>201</v>
      </c>
      <c r="F110" s="212" t="s">
        <v>201</v>
      </c>
      <c r="G110" s="220" t="s">
        <v>240</v>
      </c>
      <c r="H110" s="212" t="s">
        <v>180</v>
      </c>
      <c r="I110" s="213">
        <f>Zásobníknad1M[[#This Row],[Predpokladané náklady na realizáciu projektu '[eur s DPH']2]]/1.2</f>
        <v>833333.33333333337</v>
      </c>
      <c r="J110" s="230">
        <v>1000000</v>
      </c>
      <c r="K110" s="212" t="s">
        <v>132</v>
      </c>
      <c r="L110" s="214" t="s">
        <v>21</v>
      </c>
      <c r="M110" s="215" t="s">
        <v>241</v>
      </c>
      <c r="N110" s="216" t="s">
        <v>74</v>
      </c>
      <c r="O110" s="216" t="s">
        <v>230</v>
      </c>
      <c r="P110" s="215"/>
      <c r="Q110" s="290">
        <v>117</v>
      </c>
      <c r="R110" s="290"/>
      <c r="S110" s="188" t="s">
        <v>201</v>
      </c>
    </row>
    <row r="111" spans="2:19" ht="35.450000000000003" customHeight="1">
      <c r="B111" s="278"/>
      <c r="C111" s="278"/>
      <c r="D111" s="211">
        <v>1</v>
      </c>
      <c r="E111" s="41" t="s">
        <v>201</v>
      </c>
      <c r="F111" s="212" t="s">
        <v>201</v>
      </c>
      <c r="G111" s="220" t="s">
        <v>231</v>
      </c>
      <c r="H111" s="212" t="s">
        <v>180</v>
      </c>
      <c r="I111" s="213">
        <f>Zásobníknad1M[[#This Row],[Predpokladané náklady na realizáciu projektu '[eur s DPH']2]]/1.2</f>
        <v>1500000</v>
      </c>
      <c r="J111" s="230">
        <v>1800000</v>
      </c>
      <c r="K111" s="212" t="s">
        <v>132</v>
      </c>
      <c r="L111" s="214" t="s">
        <v>21</v>
      </c>
      <c r="M111" s="215" t="s">
        <v>232</v>
      </c>
      <c r="N111" s="216" t="s">
        <v>74</v>
      </c>
      <c r="O111" s="216" t="s">
        <v>230</v>
      </c>
      <c r="P111" s="215"/>
      <c r="Q111" s="290">
        <v>117</v>
      </c>
      <c r="R111" s="290"/>
      <c r="S111" s="188" t="s">
        <v>201</v>
      </c>
    </row>
    <row r="112" spans="2:19" ht="35.450000000000003" customHeight="1">
      <c r="B112" s="278"/>
      <c r="C112" s="278"/>
      <c r="D112" s="211">
        <v>3</v>
      </c>
      <c r="E112" s="41" t="s">
        <v>201</v>
      </c>
      <c r="F112" s="212" t="s">
        <v>201</v>
      </c>
      <c r="G112" s="220" t="s">
        <v>235</v>
      </c>
      <c r="H112" s="212" t="s">
        <v>180</v>
      </c>
      <c r="I112" s="213">
        <f>Zásobníknad1M[[#This Row],[Predpokladané náklady na realizáciu projektu '[eur s DPH']2]]/1.2</f>
        <v>1250000</v>
      </c>
      <c r="J112" s="230">
        <v>1500000</v>
      </c>
      <c r="K112" s="212" t="s">
        <v>132</v>
      </c>
      <c r="L112" s="214" t="s">
        <v>21</v>
      </c>
      <c r="M112" s="215" t="s">
        <v>236</v>
      </c>
      <c r="N112" s="216" t="s">
        <v>74</v>
      </c>
      <c r="O112" s="216" t="s">
        <v>237</v>
      </c>
      <c r="P112" s="215"/>
      <c r="Q112" s="290">
        <v>102</v>
      </c>
      <c r="R112" s="290"/>
      <c r="S112" s="188" t="s">
        <v>201</v>
      </c>
    </row>
    <row r="113" spans="2:19" ht="35.450000000000003" customHeight="1">
      <c r="B113" s="278"/>
      <c r="C113" s="278"/>
      <c r="D113" s="211">
        <v>4</v>
      </c>
      <c r="E113" s="41" t="s">
        <v>201</v>
      </c>
      <c r="F113" s="212" t="s">
        <v>201</v>
      </c>
      <c r="G113" s="220" t="s">
        <v>228</v>
      </c>
      <c r="H113" s="212" t="s">
        <v>180</v>
      </c>
      <c r="I113" s="213">
        <f>Zásobníknad1M[[#This Row],[Predpokladané náklady na realizáciu projektu '[eur s DPH']2]]/1.2</f>
        <v>1666666.6666666667</v>
      </c>
      <c r="J113" s="230">
        <v>2000000</v>
      </c>
      <c r="K113" s="212" t="s">
        <v>132</v>
      </c>
      <c r="L113" s="214" t="s">
        <v>21</v>
      </c>
      <c r="M113" s="215" t="s">
        <v>229</v>
      </c>
      <c r="N113" s="216" t="s">
        <v>74</v>
      </c>
      <c r="O113" s="216" t="s">
        <v>230</v>
      </c>
      <c r="P113" s="215"/>
      <c r="Q113" s="290">
        <v>98</v>
      </c>
      <c r="R113" s="290"/>
      <c r="S113" s="188" t="s">
        <v>201</v>
      </c>
    </row>
    <row r="114" spans="2:19" ht="35.450000000000003" customHeight="1">
      <c r="B114" s="278"/>
      <c r="C114" s="278"/>
      <c r="D114" s="211">
        <v>5</v>
      </c>
      <c r="E114" s="41" t="s">
        <v>201</v>
      </c>
      <c r="F114" s="212" t="s">
        <v>201</v>
      </c>
      <c r="G114" s="220" t="s">
        <v>233</v>
      </c>
      <c r="H114" s="212" t="s">
        <v>180</v>
      </c>
      <c r="I114" s="213">
        <f>Zásobníknad1M[[#This Row],[Predpokladané náklady na realizáciu projektu '[eur s DPH']2]]/1.2</f>
        <v>1250000</v>
      </c>
      <c r="J114" s="230">
        <v>1500000</v>
      </c>
      <c r="K114" s="212" t="s">
        <v>132</v>
      </c>
      <c r="L114" s="214" t="s">
        <v>21</v>
      </c>
      <c r="M114" s="215" t="s">
        <v>234</v>
      </c>
      <c r="N114" s="216" t="s">
        <v>74</v>
      </c>
      <c r="O114" s="216" t="s">
        <v>230</v>
      </c>
      <c r="P114" s="215"/>
      <c r="Q114" s="290">
        <v>87</v>
      </c>
      <c r="R114" s="290"/>
      <c r="S114" s="188" t="s">
        <v>201</v>
      </c>
    </row>
    <row r="115" spans="2:19" ht="35.450000000000003" customHeight="1">
      <c r="B115" s="278"/>
      <c r="C115" s="278"/>
      <c r="D115" s="211">
        <v>5</v>
      </c>
      <c r="E115" s="41" t="s">
        <v>201</v>
      </c>
      <c r="F115" s="212" t="s">
        <v>201</v>
      </c>
      <c r="G115" s="220" t="s">
        <v>238</v>
      </c>
      <c r="H115" s="212" t="s">
        <v>180</v>
      </c>
      <c r="I115" s="213">
        <f>Zásobníknad1M[[#This Row],[Predpokladané náklady na realizáciu projektu '[eur s DPH']2]]/1.2</f>
        <v>1000000</v>
      </c>
      <c r="J115" s="230">
        <v>1200000</v>
      </c>
      <c r="K115" s="212" t="s">
        <v>132</v>
      </c>
      <c r="L115" s="214" t="s">
        <v>21</v>
      </c>
      <c r="M115" s="215" t="s">
        <v>239</v>
      </c>
      <c r="N115" s="216" t="s">
        <v>74</v>
      </c>
      <c r="O115" s="216" t="s">
        <v>237</v>
      </c>
      <c r="P115" s="215"/>
      <c r="Q115" s="290">
        <v>87</v>
      </c>
      <c r="R115" s="290"/>
      <c r="S115" s="188" t="s">
        <v>201</v>
      </c>
    </row>
    <row r="116" spans="2:19" ht="35.450000000000003" customHeight="1">
      <c r="B116" s="278"/>
      <c r="C116" s="278"/>
      <c r="D116" s="211">
        <v>1</v>
      </c>
      <c r="E116" s="41" t="s">
        <v>201</v>
      </c>
      <c r="F116" s="212" t="s">
        <v>201</v>
      </c>
      <c r="G116" s="220" t="s">
        <v>242</v>
      </c>
      <c r="H116" s="212" t="s">
        <v>243</v>
      </c>
      <c r="I116" s="213">
        <f>Zásobníknad1M[[#This Row],[Predpokladané náklady na realizáciu projektu '[eur s DPH']2]]/1.2</f>
        <v>7014708.333333334</v>
      </c>
      <c r="J116" s="230">
        <v>8417650</v>
      </c>
      <c r="K116" s="212" t="s">
        <v>132</v>
      </c>
      <c r="L116" s="214" t="s">
        <v>21</v>
      </c>
      <c r="M116" s="215" t="s">
        <v>244</v>
      </c>
      <c r="N116" s="216" t="s">
        <v>74</v>
      </c>
      <c r="O116" s="216" t="s">
        <v>245</v>
      </c>
      <c r="P116" s="215"/>
      <c r="Q116" s="290">
        <v>133</v>
      </c>
      <c r="R116" s="290"/>
      <c r="S116" s="188" t="s">
        <v>201</v>
      </c>
    </row>
    <row r="117" spans="2:19" ht="35.450000000000003" customHeight="1">
      <c r="B117" s="278"/>
      <c r="C117" s="278"/>
      <c r="D117" s="238" t="s">
        <v>603</v>
      </c>
      <c r="E117" s="41" t="s">
        <v>201</v>
      </c>
      <c r="F117" s="212" t="s">
        <v>201</v>
      </c>
      <c r="G117" s="220" t="s">
        <v>600</v>
      </c>
      <c r="H117" s="212" t="s">
        <v>112</v>
      </c>
      <c r="I117" s="213">
        <f>Zásobníknad1M[[#This Row],[Predpokladané náklady na realizáciu projektu '[eur s DPH']2]]/1.2</f>
        <v>1459305.2916666667</v>
      </c>
      <c r="J117" s="230">
        <v>1751166.35</v>
      </c>
      <c r="K117" s="212" t="s">
        <v>132</v>
      </c>
      <c r="L117" s="45" t="s">
        <v>21</v>
      </c>
      <c r="M117" s="215" t="s">
        <v>247</v>
      </c>
      <c r="N117" s="216" t="s">
        <v>74</v>
      </c>
      <c r="O117" s="216" t="s">
        <v>247</v>
      </c>
      <c r="P117" s="215"/>
      <c r="Q117" s="290"/>
      <c r="R117" s="290"/>
      <c r="S117" s="188" t="s">
        <v>201</v>
      </c>
    </row>
    <row r="118" spans="2:19" ht="35.450000000000003" customHeight="1">
      <c r="B118" s="278"/>
      <c r="C118" s="278"/>
      <c r="D118" s="238" t="s">
        <v>603</v>
      </c>
      <c r="E118" s="41" t="s">
        <v>201</v>
      </c>
      <c r="F118" s="212" t="s">
        <v>201</v>
      </c>
      <c r="G118" s="220" t="s">
        <v>601</v>
      </c>
      <c r="H118" s="212" t="s">
        <v>112</v>
      </c>
      <c r="I118" s="213">
        <f>Zásobníknad1M[[#This Row],[Predpokladané náklady na realizáciu projektu '[eur s DPH']2]]/1.2</f>
        <v>8500000</v>
      </c>
      <c r="J118" s="230">
        <v>10200000</v>
      </c>
      <c r="K118" s="212" t="s">
        <v>132</v>
      </c>
      <c r="L118" s="45" t="s">
        <v>21</v>
      </c>
      <c r="M118" s="215" t="s">
        <v>247</v>
      </c>
      <c r="N118" s="216" t="s">
        <v>74</v>
      </c>
      <c r="O118" s="216" t="s">
        <v>247</v>
      </c>
      <c r="P118" s="215"/>
      <c r="Q118" s="290"/>
      <c r="R118" s="290"/>
      <c r="S118" s="188" t="s">
        <v>201</v>
      </c>
    </row>
    <row r="119" spans="2:19" ht="35.450000000000003" customHeight="1">
      <c r="B119" s="278"/>
      <c r="C119" s="278"/>
      <c r="D119" s="211">
        <v>1</v>
      </c>
      <c r="E119" s="41" t="s">
        <v>201</v>
      </c>
      <c r="F119" s="212" t="s">
        <v>201</v>
      </c>
      <c r="G119" s="220" t="s">
        <v>251</v>
      </c>
      <c r="H119" s="212" t="s">
        <v>112</v>
      </c>
      <c r="I119" s="213">
        <f>Zásobníknad1M[[#This Row],[Predpokladané náklady na realizáciu projektu '[eur s DPH']2]]/1.2</f>
        <v>4000000</v>
      </c>
      <c r="J119" s="230">
        <v>4800000</v>
      </c>
      <c r="K119" s="212" t="s">
        <v>132</v>
      </c>
      <c r="L119" s="214" t="s">
        <v>21</v>
      </c>
      <c r="M119" s="215" t="s">
        <v>247</v>
      </c>
      <c r="N119" s="216" t="s">
        <v>74</v>
      </c>
      <c r="O119" s="216" t="s">
        <v>247</v>
      </c>
      <c r="P119" s="215"/>
      <c r="Q119" s="290">
        <v>137</v>
      </c>
      <c r="R119" s="290"/>
      <c r="S119" s="188" t="s">
        <v>201</v>
      </c>
    </row>
    <row r="120" spans="2:19" ht="35.450000000000003" customHeight="1">
      <c r="B120" s="278"/>
      <c r="C120" s="278"/>
      <c r="D120" s="211">
        <v>1</v>
      </c>
      <c r="E120" s="41" t="s">
        <v>201</v>
      </c>
      <c r="F120" s="212" t="s">
        <v>201</v>
      </c>
      <c r="G120" s="220" t="s">
        <v>257</v>
      </c>
      <c r="H120" s="212" t="s">
        <v>112</v>
      </c>
      <c r="I120" s="213">
        <f>Zásobníknad1M[[#This Row],[Predpokladané náklady na realizáciu projektu '[eur s DPH']2]]/1.2</f>
        <v>1833333.3333333335</v>
      </c>
      <c r="J120" s="230">
        <v>2200000</v>
      </c>
      <c r="K120" s="212" t="s">
        <v>132</v>
      </c>
      <c r="L120" s="214" t="s">
        <v>21</v>
      </c>
      <c r="M120" s="215" t="s">
        <v>247</v>
      </c>
      <c r="N120" s="216" t="s">
        <v>74</v>
      </c>
      <c r="O120" s="216" t="s">
        <v>247</v>
      </c>
      <c r="P120" s="215"/>
      <c r="Q120" s="290">
        <v>137</v>
      </c>
      <c r="R120" s="290"/>
      <c r="S120" s="188" t="s">
        <v>201</v>
      </c>
    </row>
    <row r="121" spans="2:19" ht="35.450000000000003" customHeight="1">
      <c r="B121" s="278"/>
      <c r="C121" s="278"/>
      <c r="D121" s="211">
        <v>2</v>
      </c>
      <c r="E121" s="41" t="s">
        <v>201</v>
      </c>
      <c r="F121" s="212" t="s">
        <v>201</v>
      </c>
      <c r="G121" s="220" t="s">
        <v>602</v>
      </c>
      <c r="H121" s="212" t="s">
        <v>112</v>
      </c>
      <c r="I121" s="213">
        <f>Zásobníknad1M[[#This Row],[Predpokladané náklady na realizáciu projektu '[eur s DPH']2]]/1.2</f>
        <v>1930603.3333333335</v>
      </c>
      <c r="J121" s="230">
        <v>2316724</v>
      </c>
      <c r="K121" s="212" t="s">
        <v>132</v>
      </c>
      <c r="L121" s="214" t="s">
        <v>21</v>
      </c>
      <c r="M121" s="215" t="s">
        <v>247</v>
      </c>
      <c r="N121" s="216" t="s">
        <v>74</v>
      </c>
      <c r="O121" s="216" t="s">
        <v>247</v>
      </c>
      <c r="P121" s="215"/>
      <c r="Q121" s="290">
        <v>132</v>
      </c>
      <c r="R121" s="290"/>
      <c r="S121" s="188" t="s">
        <v>201</v>
      </c>
    </row>
    <row r="122" spans="2:19" ht="35.450000000000003" customHeight="1">
      <c r="B122" s="278"/>
      <c r="C122" s="278"/>
      <c r="D122" s="211">
        <v>3</v>
      </c>
      <c r="E122" s="41" t="s">
        <v>201</v>
      </c>
      <c r="F122" s="212" t="s">
        <v>201</v>
      </c>
      <c r="G122" s="220" t="s">
        <v>254</v>
      </c>
      <c r="H122" s="212" t="s">
        <v>112</v>
      </c>
      <c r="I122" s="213">
        <f>Zásobníknad1M[[#This Row],[Predpokladané náklady na realizáciu projektu '[eur s DPH']2]]/1.2</f>
        <v>1500401.6666666667</v>
      </c>
      <c r="J122" s="230">
        <v>1800482</v>
      </c>
      <c r="K122" s="212" t="s">
        <v>132</v>
      </c>
      <c r="L122" s="214" t="s">
        <v>21</v>
      </c>
      <c r="M122" s="215" t="s">
        <v>255</v>
      </c>
      <c r="N122" s="216" t="s">
        <v>74</v>
      </c>
      <c r="O122" s="216" t="s">
        <v>256</v>
      </c>
      <c r="P122" s="215"/>
      <c r="Q122" s="290">
        <v>122</v>
      </c>
      <c r="R122" s="290"/>
      <c r="S122" s="188" t="s">
        <v>201</v>
      </c>
    </row>
    <row r="123" spans="2:19" ht="35.450000000000003" customHeight="1">
      <c r="B123" s="278"/>
      <c r="C123" s="278"/>
      <c r="D123" s="211">
        <v>4</v>
      </c>
      <c r="E123" s="41" t="s">
        <v>201</v>
      </c>
      <c r="F123" s="212" t="s">
        <v>201</v>
      </c>
      <c r="G123" s="220" t="s">
        <v>252</v>
      </c>
      <c r="H123" s="212" t="s">
        <v>112</v>
      </c>
      <c r="I123" s="213">
        <f>Zásobníknad1M[[#This Row],[Predpokladané náklady na realizáciu projektu '[eur s DPH']2]]/1.2</f>
        <v>2625000</v>
      </c>
      <c r="J123" s="230">
        <v>3150000</v>
      </c>
      <c r="K123" s="212" t="s">
        <v>132</v>
      </c>
      <c r="L123" s="214" t="s">
        <v>21</v>
      </c>
      <c r="M123" s="215" t="s">
        <v>202</v>
      </c>
      <c r="N123" s="216" t="s">
        <v>74</v>
      </c>
      <c r="O123" s="216" t="s">
        <v>202</v>
      </c>
      <c r="P123" s="215"/>
      <c r="Q123" s="290">
        <v>118</v>
      </c>
      <c r="R123" s="290"/>
      <c r="S123" s="188" t="s">
        <v>201</v>
      </c>
    </row>
    <row r="124" spans="2:19" ht="35.450000000000003" customHeight="1">
      <c r="B124" s="278"/>
      <c r="C124" s="278"/>
      <c r="D124" s="211">
        <v>4</v>
      </c>
      <c r="E124" s="41" t="s">
        <v>201</v>
      </c>
      <c r="F124" s="212" t="s">
        <v>201</v>
      </c>
      <c r="G124" s="220" t="s">
        <v>253</v>
      </c>
      <c r="H124" s="212" t="s">
        <v>112</v>
      </c>
      <c r="I124" s="213">
        <f>Zásobníknad1M[[#This Row],[Predpokladané náklady na realizáciu projektu '[eur s DPH']2]]/1.2</f>
        <v>2250000</v>
      </c>
      <c r="J124" s="230">
        <v>2700000</v>
      </c>
      <c r="K124" s="212" t="s">
        <v>132</v>
      </c>
      <c r="L124" s="214" t="s">
        <v>21</v>
      </c>
      <c r="M124" s="215" t="s">
        <v>202</v>
      </c>
      <c r="N124" s="216" t="s">
        <v>74</v>
      </c>
      <c r="O124" s="216" t="s">
        <v>202</v>
      </c>
      <c r="P124" s="215"/>
      <c r="Q124" s="290">
        <v>118</v>
      </c>
      <c r="R124" s="290"/>
      <c r="S124" s="188" t="s">
        <v>201</v>
      </c>
    </row>
    <row r="125" spans="2:19" ht="35.450000000000003" customHeight="1">
      <c r="B125" s="278"/>
      <c r="C125" s="278"/>
      <c r="D125" s="211">
        <v>5</v>
      </c>
      <c r="E125" s="41" t="s">
        <v>201</v>
      </c>
      <c r="F125" s="212" t="s">
        <v>201</v>
      </c>
      <c r="G125" s="220" t="s">
        <v>246</v>
      </c>
      <c r="H125" s="212" t="s">
        <v>112</v>
      </c>
      <c r="I125" s="213">
        <f>Zásobníknad1M[[#This Row],[Predpokladané náklady na realizáciu projektu '[eur s DPH']2]]/1.2</f>
        <v>32500000</v>
      </c>
      <c r="J125" s="230">
        <v>39000000</v>
      </c>
      <c r="K125" s="212" t="s">
        <v>132</v>
      </c>
      <c r="L125" s="214" t="s">
        <v>21</v>
      </c>
      <c r="M125" s="215" t="s">
        <v>247</v>
      </c>
      <c r="N125" s="216" t="s">
        <v>74</v>
      </c>
      <c r="O125" s="216" t="s">
        <v>247</v>
      </c>
      <c r="P125" s="215"/>
      <c r="Q125" s="290">
        <v>92</v>
      </c>
      <c r="R125" s="290"/>
      <c r="S125" s="188" t="s">
        <v>201</v>
      </c>
    </row>
    <row r="126" spans="2:19" ht="35.450000000000003" customHeight="1">
      <c r="B126" s="278"/>
      <c r="C126" s="278"/>
      <c r="D126" s="211">
        <v>5</v>
      </c>
      <c r="E126" s="41" t="s">
        <v>201</v>
      </c>
      <c r="F126" s="212" t="s">
        <v>201</v>
      </c>
      <c r="G126" s="220" t="s">
        <v>250</v>
      </c>
      <c r="H126" s="212" t="s">
        <v>112</v>
      </c>
      <c r="I126" s="213">
        <f>Zásobníknad1M[[#This Row],[Predpokladané náklady na realizáciu projektu '[eur s DPH']2]]/1.2</f>
        <v>5000000</v>
      </c>
      <c r="J126" s="230">
        <v>6000000</v>
      </c>
      <c r="K126" s="212" t="s">
        <v>132</v>
      </c>
      <c r="L126" s="214" t="s">
        <v>21</v>
      </c>
      <c r="M126" s="215" t="s">
        <v>247</v>
      </c>
      <c r="N126" s="216" t="s">
        <v>74</v>
      </c>
      <c r="O126" s="216" t="s">
        <v>247</v>
      </c>
      <c r="P126" s="215"/>
      <c r="Q126" s="290">
        <v>92</v>
      </c>
      <c r="R126" s="290"/>
      <c r="S126" s="188" t="s">
        <v>201</v>
      </c>
    </row>
    <row r="127" spans="2:19" ht="35.450000000000003" customHeight="1">
      <c r="B127" s="278"/>
      <c r="C127" s="278"/>
      <c r="D127" s="211">
        <v>6</v>
      </c>
      <c r="E127" s="41" t="s">
        <v>201</v>
      </c>
      <c r="F127" s="212" t="s">
        <v>201</v>
      </c>
      <c r="G127" s="220" t="s">
        <v>248</v>
      </c>
      <c r="H127" s="212" t="s">
        <v>112</v>
      </c>
      <c r="I127" s="213">
        <f>Zásobníknad1M[[#This Row],[Predpokladané náklady na realizáciu projektu '[eur s DPH']2]]/1.2</f>
        <v>8333333.333333334</v>
      </c>
      <c r="J127" s="230">
        <v>10000000</v>
      </c>
      <c r="K127" s="212" t="s">
        <v>132</v>
      </c>
      <c r="L127" s="214" t="s">
        <v>21</v>
      </c>
      <c r="M127" s="215" t="s">
        <v>247</v>
      </c>
      <c r="N127" s="216" t="s">
        <v>74</v>
      </c>
      <c r="O127" s="216" t="s">
        <v>247</v>
      </c>
      <c r="P127" s="215"/>
      <c r="Q127" s="290">
        <v>72</v>
      </c>
      <c r="R127" s="290"/>
      <c r="S127" s="188" t="s">
        <v>201</v>
      </c>
    </row>
    <row r="128" spans="2:19" ht="35.450000000000003" customHeight="1">
      <c r="B128" s="278"/>
      <c r="C128" s="278"/>
      <c r="D128" s="221">
        <v>6</v>
      </c>
      <c r="E128" s="77" t="s">
        <v>201</v>
      </c>
      <c r="F128" s="222" t="s">
        <v>201</v>
      </c>
      <c r="G128" s="223" t="s">
        <v>249</v>
      </c>
      <c r="H128" s="222" t="s">
        <v>112</v>
      </c>
      <c r="I128" s="224">
        <f>Zásobníknad1M[[#This Row],[Predpokladané náklady na realizáciu projektu '[eur s DPH']2]]/1.2</f>
        <v>6333333.333333334</v>
      </c>
      <c r="J128" s="231">
        <v>7600000</v>
      </c>
      <c r="K128" s="222" t="s">
        <v>132</v>
      </c>
      <c r="L128" s="225" t="s">
        <v>21</v>
      </c>
      <c r="M128" s="226" t="s">
        <v>247</v>
      </c>
      <c r="N128" s="227" t="s">
        <v>74</v>
      </c>
      <c r="O128" s="227" t="s">
        <v>247</v>
      </c>
      <c r="P128" s="226"/>
      <c r="Q128" s="290">
        <v>72</v>
      </c>
      <c r="R128" s="290"/>
      <c r="S128" s="188" t="s">
        <v>201</v>
      </c>
    </row>
    <row r="129" spans="2:19" ht="35.450000000000003" customHeight="1">
      <c r="B129" s="278"/>
      <c r="C129" s="278"/>
      <c r="D129" s="211">
        <v>6</v>
      </c>
      <c r="E129" s="41" t="s">
        <v>201</v>
      </c>
      <c r="F129" s="212" t="s">
        <v>201</v>
      </c>
      <c r="G129" s="220" t="s">
        <v>258</v>
      </c>
      <c r="H129" s="212" t="s">
        <v>112</v>
      </c>
      <c r="I129" s="213">
        <f>Zásobníknad1M[[#This Row],[Predpokladané náklady na realizáciu projektu '[eur s DPH']2]]/1.2</f>
        <v>1833333.3333333335</v>
      </c>
      <c r="J129" s="230">
        <v>2200000</v>
      </c>
      <c r="K129" s="212" t="s">
        <v>132</v>
      </c>
      <c r="L129" s="214" t="s">
        <v>21</v>
      </c>
      <c r="M129" s="215" t="s">
        <v>247</v>
      </c>
      <c r="N129" s="216" t="s">
        <v>74</v>
      </c>
      <c r="O129" s="216" t="s">
        <v>247</v>
      </c>
      <c r="P129" s="215"/>
      <c r="Q129" s="290">
        <v>72</v>
      </c>
      <c r="R129" s="290"/>
      <c r="S129" s="188" t="s">
        <v>201</v>
      </c>
    </row>
    <row r="130" spans="2:19" ht="35.450000000000003" customHeight="1">
      <c r="B130" s="278"/>
      <c r="C130" s="278"/>
      <c r="D130" s="190"/>
      <c r="E130" s="190"/>
      <c r="F130" s="189"/>
      <c r="G130" s="217"/>
      <c r="H130" s="189"/>
      <c r="I130" s="192"/>
      <c r="J130" s="192"/>
      <c r="K130" s="189"/>
      <c r="L130" s="193"/>
      <c r="M130" s="218"/>
      <c r="N130" s="195"/>
      <c r="O130" s="219"/>
      <c r="P130" s="187"/>
      <c r="Q130" s="289"/>
      <c r="R130" s="289"/>
      <c r="S130" s="188"/>
    </row>
    <row r="131" spans="2:19" ht="35.450000000000003" customHeight="1">
      <c r="B131" s="278"/>
      <c r="C131" s="278"/>
      <c r="D131" s="190"/>
      <c r="E131" s="190"/>
      <c r="F131" s="189"/>
      <c r="G131" s="217"/>
      <c r="H131" s="189"/>
      <c r="I131" s="192"/>
      <c r="J131" s="192"/>
      <c r="K131" s="189"/>
      <c r="L131" s="193"/>
      <c r="M131" s="218"/>
      <c r="N131" s="195"/>
      <c r="O131" s="219"/>
      <c r="P131" s="187"/>
      <c r="Q131" s="289"/>
      <c r="R131" s="289"/>
      <c r="S131" s="188"/>
    </row>
    <row r="132" spans="2:19" ht="35.450000000000003" customHeight="1">
      <c r="B132" s="278"/>
      <c r="C132" s="278"/>
      <c r="D132" s="190"/>
      <c r="E132" s="190"/>
      <c r="F132" s="189"/>
      <c r="G132" s="217"/>
      <c r="H132" s="189"/>
      <c r="I132" s="192"/>
      <c r="J132" s="192"/>
      <c r="K132" s="189"/>
      <c r="L132" s="193"/>
      <c r="M132" s="218"/>
      <c r="N132" s="195"/>
      <c r="O132" s="219"/>
      <c r="P132" s="187"/>
      <c r="Q132" s="289"/>
      <c r="R132" s="289"/>
      <c r="S132" s="188"/>
    </row>
    <row r="133" spans="2:19" ht="35.450000000000003" customHeight="1">
      <c r="B133" s="278"/>
      <c r="C133" s="278"/>
      <c r="D133" s="190"/>
      <c r="E133" s="190"/>
      <c r="F133" s="189"/>
      <c r="G133" s="217"/>
      <c r="H133" s="189"/>
      <c r="I133" s="192"/>
      <c r="J133" s="192"/>
      <c r="K133" s="189"/>
      <c r="L133" s="193"/>
      <c r="M133" s="218"/>
      <c r="N133" s="195"/>
      <c r="O133" s="219"/>
      <c r="P133" s="187"/>
      <c r="Q133" s="289"/>
      <c r="R133" s="289"/>
      <c r="S133" s="188"/>
    </row>
    <row r="134" spans="2:19" ht="35.450000000000003" customHeight="1">
      <c r="B134" s="278"/>
      <c r="C134" s="278"/>
      <c r="D134" s="190"/>
      <c r="E134" s="190"/>
      <c r="F134" s="189"/>
      <c r="G134" s="217"/>
      <c r="H134" s="189"/>
      <c r="I134" s="192"/>
      <c r="J134" s="192"/>
      <c r="K134" s="189"/>
      <c r="L134" s="193"/>
      <c r="M134" s="218"/>
      <c r="N134" s="195"/>
      <c r="O134" s="219"/>
      <c r="P134" s="187"/>
      <c r="Q134" s="289"/>
      <c r="R134" s="289"/>
      <c r="S134" s="188"/>
    </row>
    <row r="135" spans="2:19" s="20" customFormat="1" ht="35.450000000000003" customHeight="1">
      <c r="D135" s="189"/>
      <c r="E135" s="190"/>
      <c r="F135" s="189"/>
      <c r="G135" s="191"/>
      <c r="H135" s="189"/>
      <c r="I135" s="192"/>
      <c r="J135" s="193"/>
      <c r="K135" s="189"/>
      <c r="L135" s="193"/>
      <c r="M135" s="194"/>
      <c r="N135" s="195"/>
      <c r="O135" s="76"/>
      <c r="P135" s="59"/>
      <c r="Q135" s="59"/>
      <c r="R135" s="59"/>
      <c r="S135" s="61"/>
    </row>
    <row r="136" spans="2:19" s="20" customFormat="1">
      <c r="D136" s="26"/>
      <c r="E136" s="26"/>
      <c r="F136" s="26"/>
      <c r="H136" s="26"/>
      <c r="I136" s="160" t="s">
        <v>410</v>
      </c>
      <c r="J136" s="160" t="s">
        <v>411</v>
      </c>
      <c r="K136" s="26"/>
      <c r="L136" s="26"/>
      <c r="M136" s="60"/>
      <c r="N136" s="73"/>
      <c r="O136" s="69"/>
      <c r="P136" s="26"/>
      <c r="Q136" s="26"/>
      <c r="R136" s="26"/>
      <c r="S136" s="64"/>
    </row>
    <row r="137" spans="2:19" s="20" customFormat="1">
      <c r="D137" s="26"/>
      <c r="E137" s="26"/>
      <c r="F137" s="26"/>
      <c r="H137" s="96" t="s">
        <v>353</v>
      </c>
      <c r="I137" s="162">
        <f>SUM(Zásobníknad1M[Predpokladané náklady na realizáciu projektu '[eur bez DPH']])</f>
        <v>566907908.53001225</v>
      </c>
      <c r="J137" s="161">
        <f>+SUM(Zásobníknad1M[Predpokladané náklady na realizáciu projektu '[eur s DPH']2])</f>
        <v>680289490.2360146</v>
      </c>
      <c r="K137" s="26"/>
      <c r="L137" s="26"/>
      <c r="M137" s="60"/>
      <c r="N137" s="73"/>
      <c r="O137" s="69"/>
      <c r="P137" s="26"/>
      <c r="Q137" s="26"/>
      <c r="R137" s="26"/>
      <c r="S137" s="64"/>
    </row>
    <row r="138" spans="2:19" s="20" customFormat="1">
      <c r="D138" s="26"/>
      <c r="E138" s="26"/>
      <c r="F138" s="26"/>
      <c r="H138" s="96" t="s">
        <v>355</v>
      </c>
      <c r="I138" s="162">
        <f>SUBTOTAL(9,Zásobníknad1M[Predpokladané náklady na realizáciu projektu '[eur bez DPH']])</f>
        <v>566907908.53001225</v>
      </c>
      <c r="J138" s="161">
        <f>+SUBTOTAL(9,Zásobníknad1M[Predpokladané náklady na realizáciu projektu '[eur s DPH']2])</f>
        <v>680289490.2360146</v>
      </c>
      <c r="K138" s="26"/>
      <c r="L138" s="26"/>
      <c r="M138" s="60"/>
      <c r="N138" s="73"/>
      <c r="O138" s="69"/>
      <c r="P138" s="26"/>
      <c r="Q138" s="26"/>
      <c r="R138" s="26"/>
      <c r="S138" s="64"/>
    </row>
    <row r="139" spans="2:19" s="20" customFormat="1">
      <c r="D139" s="26"/>
      <c r="E139" s="26"/>
      <c r="F139" s="26"/>
      <c r="H139" s="96" t="s">
        <v>356</v>
      </c>
      <c r="I139" s="162">
        <f>SUBTOTAL(109,Zásobníknad1M[Predpokladané náklady na realizáciu projektu '[eur bez DPH']])</f>
        <v>566907908.53001225</v>
      </c>
      <c r="J139" s="161">
        <f>+SUBTOTAL(109,Zásobníknad1M[Predpokladané náklady na realizáciu projektu '[eur s DPH']2])</f>
        <v>680289490.2360146</v>
      </c>
      <c r="K139" s="26"/>
      <c r="L139" s="26"/>
      <c r="M139" s="60"/>
      <c r="N139" s="73"/>
      <c r="O139" s="69"/>
      <c r="P139" s="26"/>
      <c r="Q139" s="26"/>
      <c r="R139" s="26"/>
      <c r="S139" s="64"/>
    </row>
    <row r="140" spans="2:19" s="20" customFormat="1">
      <c r="D140" s="26"/>
      <c r="E140" s="26"/>
      <c r="F140" s="26"/>
      <c r="H140" s="26"/>
      <c r="I140" s="125"/>
      <c r="J140" s="26"/>
      <c r="K140" s="26"/>
      <c r="L140" s="26"/>
      <c r="M140" s="60"/>
      <c r="N140" s="73"/>
      <c r="O140" s="69"/>
      <c r="P140" s="26"/>
      <c r="Q140" s="26"/>
      <c r="R140" s="26"/>
      <c r="S140" s="64"/>
    </row>
    <row r="141" spans="2:19" s="20" customFormat="1">
      <c r="D141" s="26"/>
      <c r="G141" s="26"/>
      <c r="H141" s="26"/>
      <c r="I141" s="125"/>
      <c r="J141" s="26"/>
      <c r="K141" s="26"/>
      <c r="L141" s="26"/>
      <c r="M141" s="60"/>
      <c r="N141" s="73"/>
      <c r="O141" s="69"/>
      <c r="P141" s="26"/>
      <c r="Q141" s="26"/>
      <c r="R141" s="26"/>
      <c r="S141" s="64"/>
    </row>
    <row r="142" spans="2:19" s="20" customFormat="1">
      <c r="D142" s="26"/>
      <c r="E142" s="26"/>
      <c r="F142" s="26"/>
      <c r="H142" s="26"/>
      <c r="I142" s="125"/>
      <c r="J142" s="26"/>
      <c r="K142" s="26"/>
      <c r="L142" s="26"/>
      <c r="M142" s="60"/>
      <c r="N142" s="73"/>
      <c r="O142" s="69"/>
      <c r="P142" s="26"/>
      <c r="Q142" s="26"/>
      <c r="R142" s="26"/>
      <c r="S142" s="64"/>
    </row>
    <row r="143" spans="2:19" s="20" customFormat="1">
      <c r="D143" s="26"/>
      <c r="E143" s="26"/>
      <c r="F143" s="26"/>
      <c r="H143" s="26"/>
      <c r="I143" s="125"/>
      <c r="J143" s="26"/>
      <c r="K143" s="26"/>
      <c r="L143" s="26"/>
      <c r="M143" s="60"/>
      <c r="N143" s="73"/>
      <c r="O143" s="69"/>
      <c r="P143" s="26"/>
      <c r="Q143" s="26"/>
      <c r="R143" s="26"/>
      <c r="S143" s="64"/>
    </row>
    <row r="144" spans="2:19" s="20" customFormat="1">
      <c r="D144" s="26"/>
      <c r="E144" s="26"/>
      <c r="F144" s="26"/>
      <c r="H144" s="26"/>
      <c r="I144" s="125"/>
      <c r="J144" s="26"/>
      <c r="K144" s="26"/>
      <c r="L144" s="26"/>
      <c r="M144" s="60"/>
      <c r="N144" s="73"/>
      <c r="O144" s="69"/>
      <c r="P144" s="26"/>
      <c r="Q144" s="26"/>
      <c r="R144" s="26"/>
      <c r="S144" s="64"/>
    </row>
    <row r="145" spans="4:19" s="20" customFormat="1">
      <c r="D145" s="26"/>
      <c r="E145" s="26"/>
      <c r="F145" s="26"/>
      <c r="H145" s="26"/>
      <c r="I145" s="125"/>
      <c r="J145" s="26"/>
      <c r="K145" s="26"/>
      <c r="L145" s="26"/>
      <c r="M145" s="60"/>
      <c r="N145" s="73"/>
      <c r="O145" s="69"/>
      <c r="P145" s="26"/>
      <c r="Q145" s="26"/>
      <c r="R145" s="26"/>
      <c r="S145" s="64"/>
    </row>
    <row r="146" spans="4:19" s="20" customFormat="1">
      <c r="D146" s="26"/>
      <c r="E146" s="26"/>
      <c r="F146" s="26"/>
      <c r="H146" s="26"/>
      <c r="I146" s="125"/>
      <c r="J146" s="26"/>
      <c r="K146" s="26"/>
      <c r="L146" s="26"/>
      <c r="M146" s="60"/>
      <c r="N146" s="73"/>
      <c r="O146" s="69"/>
      <c r="P146" s="26"/>
      <c r="Q146" s="26"/>
      <c r="R146" s="26"/>
      <c r="S146" s="64"/>
    </row>
    <row r="147" spans="4:19" s="20" customFormat="1">
      <c r="D147" s="26"/>
      <c r="E147" s="26"/>
      <c r="F147" s="26"/>
      <c r="H147" s="26"/>
      <c r="I147" s="125"/>
      <c r="J147" s="26"/>
      <c r="K147" s="26"/>
      <c r="L147" s="26"/>
      <c r="M147" s="60"/>
      <c r="N147" s="73"/>
      <c r="O147" s="69"/>
      <c r="P147" s="26"/>
      <c r="Q147" s="26"/>
      <c r="R147" s="26"/>
      <c r="S147" s="64"/>
    </row>
    <row r="148" spans="4:19" s="20" customFormat="1">
      <c r="D148" s="26"/>
      <c r="E148" s="26"/>
      <c r="F148" s="26"/>
      <c r="H148" s="26"/>
      <c r="I148" s="125"/>
      <c r="J148" s="26"/>
      <c r="K148" s="26"/>
      <c r="L148" s="26"/>
      <c r="M148" s="60"/>
      <c r="N148" s="73"/>
      <c r="O148" s="69"/>
      <c r="P148" s="26"/>
      <c r="Q148" s="26"/>
      <c r="R148" s="26"/>
      <c r="S148" s="64"/>
    </row>
    <row r="149" spans="4:19" s="20" customFormat="1">
      <c r="D149" s="26"/>
      <c r="E149" s="26"/>
      <c r="F149" s="26"/>
      <c r="H149" s="26"/>
      <c r="I149" s="125"/>
      <c r="J149" s="26"/>
      <c r="K149" s="26"/>
      <c r="L149" s="26"/>
      <c r="M149" s="60"/>
      <c r="N149" s="73"/>
      <c r="O149" s="69"/>
      <c r="P149" s="26"/>
      <c r="Q149" s="26"/>
      <c r="R149" s="26"/>
      <c r="S149" s="64"/>
    </row>
    <row r="150" spans="4:19" s="20" customFormat="1">
      <c r="D150" s="26"/>
      <c r="E150" s="26"/>
      <c r="F150" s="26"/>
      <c r="H150" s="26"/>
      <c r="I150" s="125"/>
      <c r="J150" s="26"/>
      <c r="K150" s="26"/>
      <c r="L150" s="26"/>
      <c r="M150" s="60"/>
      <c r="N150" s="73"/>
      <c r="O150" s="69"/>
      <c r="P150" s="26"/>
      <c r="Q150" s="26"/>
      <c r="R150" s="26"/>
      <c r="S150" s="64"/>
    </row>
    <row r="151" spans="4:19" s="20" customFormat="1">
      <c r="D151" s="26"/>
      <c r="E151" s="26"/>
      <c r="F151" s="26"/>
      <c r="H151" s="26"/>
      <c r="I151" s="125"/>
      <c r="J151" s="26"/>
      <c r="K151" s="26"/>
      <c r="L151" s="26"/>
      <c r="M151" s="60"/>
      <c r="N151" s="73"/>
      <c r="O151" s="69"/>
      <c r="P151" s="26"/>
      <c r="Q151" s="26"/>
      <c r="R151" s="26"/>
      <c r="S151" s="64"/>
    </row>
    <row r="152" spans="4:19" s="20" customFormat="1">
      <c r="D152" s="26"/>
      <c r="E152" s="26"/>
      <c r="F152" s="26"/>
      <c r="H152" s="26"/>
      <c r="I152" s="125"/>
      <c r="J152" s="26"/>
      <c r="K152" s="26"/>
      <c r="L152" s="26"/>
      <c r="M152" s="60"/>
      <c r="N152" s="73"/>
      <c r="O152" s="69"/>
      <c r="P152" s="26"/>
      <c r="Q152" s="26"/>
      <c r="R152" s="26"/>
      <c r="S152" s="64"/>
    </row>
    <row r="153" spans="4:19" s="20" customFormat="1">
      <c r="D153" s="26"/>
      <c r="E153" s="26"/>
      <c r="F153" s="26"/>
      <c r="H153" s="26"/>
      <c r="I153" s="125"/>
      <c r="J153" s="26"/>
      <c r="K153" s="26"/>
      <c r="L153" s="26"/>
      <c r="M153" s="60"/>
      <c r="N153" s="73"/>
      <c r="O153" s="69"/>
      <c r="P153" s="26"/>
      <c r="Q153" s="26"/>
      <c r="R153" s="26"/>
      <c r="S153" s="64"/>
    </row>
    <row r="154" spans="4:19" s="20" customFormat="1">
      <c r="D154" s="26"/>
      <c r="E154" s="26"/>
      <c r="F154" s="26"/>
      <c r="H154" s="26"/>
      <c r="I154" s="125"/>
      <c r="J154" s="26"/>
      <c r="K154" s="26"/>
      <c r="L154" s="26"/>
      <c r="M154" s="60"/>
      <c r="N154" s="73"/>
      <c r="O154" s="69"/>
      <c r="P154" s="26"/>
      <c r="Q154" s="26"/>
      <c r="R154" s="26"/>
      <c r="S154" s="64"/>
    </row>
    <row r="155" spans="4:19" s="20" customFormat="1">
      <c r="D155" s="26"/>
      <c r="E155" s="26"/>
      <c r="F155" s="26"/>
      <c r="H155" s="26"/>
      <c r="I155" s="125"/>
      <c r="J155" s="26"/>
      <c r="K155" s="26"/>
      <c r="L155" s="26"/>
      <c r="M155" s="60"/>
      <c r="N155" s="73"/>
      <c r="O155" s="69"/>
      <c r="P155" s="26"/>
      <c r="Q155" s="26"/>
      <c r="R155" s="26"/>
      <c r="S155" s="64"/>
    </row>
    <row r="156" spans="4:19" s="20" customFormat="1">
      <c r="D156" s="26"/>
      <c r="E156" s="26"/>
      <c r="F156" s="26"/>
      <c r="H156" s="26"/>
      <c r="I156" s="125"/>
      <c r="J156" s="26"/>
      <c r="K156" s="26"/>
      <c r="L156" s="26"/>
      <c r="M156" s="60"/>
      <c r="N156" s="73"/>
      <c r="O156" s="69"/>
      <c r="P156" s="26"/>
      <c r="Q156" s="26"/>
      <c r="R156" s="26"/>
      <c r="S156" s="64"/>
    </row>
    <row r="157" spans="4:19" s="20" customFormat="1">
      <c r="D157" s="26"/>
      <c r="E157" s="26"/>
      <c r="F157" s="26"/>
      <c r="H157" s="26"/>
      <c r="I157" s="125"/>
      <c r="J157" s="26"/>
      <c r="K157" s="26"/>
      <c r="L157" s="26"/>
      <c r="M157" s="60"/>
      <c r="N157" s="73"/>
      <c r="O157" s="69"/>
      <c r="P157" s="26"/>
      <c r="Q157" s="26"/>
      <c r="R157" s="26"/>
      <c r="S157" s="64"/>
    </row>
    <row r="158" spans="4:19" s="20" customFormat="1">
      <c r="D158" s="26"/>
      <c r="E158" s="26"/>
      <c r="F158" s="26"/>
      <c r="H158" s="26"/>
      <c r="I158" s="125"/>
      <c r="J158" s="26"/>
      <c r="K158" s="26"/>
      <c r="L158" s="26"/>
      <c r="M158" s="60"/>
      <c r="N158" s="73"/>
      <c r="O158" s="69"/>
      <c r="P158" s="26"/>
      <c r="Q158" s="26"/>
      <c r="R158" s="26"/>
      <c r="S158" s="64"/>
    </row>
    <row r="159" spans="4:19" s="20" customFormat="1">
      <c r="D159" s="26"/>
      <c r="E159" s="26"/>
      <c r="F159" s="26"/>
      <c r="H159" s="26"/>
      <c r="I159" s="125"/>
      <c r="J159" s="26"/>
      <c r="K159" s="26"/>
      <c r="L159" s="26"/>
      <c r="M159" s="60"/>
      <c r="N159" s="73"/>
      <c r="O159" s="69"/>
      <c r="P159" s="26"/>
      <c r="Q159" s="26"/>
      <c r="R159" s="26"/>
      <c r="S159" s="64"/>
    </row>
    <row r="160" spans="4:19" s="20" customFormat="1">
      <c r="D160" s="26"/>
      <c r="E160" s="26"/>
      <c r="F160" s="26"/>
      <c r="H160" s="26"/>
      <c r="I160" s="125"/>
      <c r="J160" s="26"/>
      <c r="K160" s="26"/>
      <c r="L160" s="26"/>
      <c r="M160" s="60"/>
      <c r="N160" s="73"/>
      <c r="O160" s="69"/>
      <c r="P160" s="26"/>
      <c r="Q160" s="26"/>
      <c r="R160" s="26"/>
      <c r="S160" s="64"/>
    </row>
    <row r="161" spans="4:19" s="20" customFormat="1">
      <c r="D161" s="26"/>
      <c r="E161" s="26"/>
      <c r="F161" s="26"/>
      <c r="H161" s="26"/>
      <c r="I161" s="125"/>
      <c r="J161" s="26"/>
      <c r="K161" s="26"/>
      <c r="L161" s="26"/>
      <c r="M161" s="60"/>
      <c r="N161" s="73"/>
      <c r="O161" s="69"/>
      <c r="P161" s="26"/>
      <c r="Q161" s="26"/>
      <c r="R161" s="26"/>
      <c r="S161" s="64"/>
    </row>
    <row r="162" spans="4:19" s="20" customFormat="1">
      <c r="D162" s="26"/>
      <c r="E162" s="26"/>
      <c r="F162" s="26"/>
      <c r="H162" s="26"/>
      <c r="I162" s="125"/>
      <c r="J162" s="26"/>
      <c r="K162" s="26"/>
      <c r="L162" s="26"/>
      <c r="M162" s="60"/>
      <c r="N162" s="73"/>
      <c r="O162" s="69"/>
      <c r="P162" s="26"/>
      <c r="Q162" s="26"/>
      <c r="R162" s="26"/>
      <c r="S162" s="64"/>
    </row>
    <row r="163" spans="4:19" s="20" customFormat="1">
      <c r="D163" s="26"/>
      <c r="E163" s="26"/>
      <c r="F163" s="26"/>
      <c r="H163" s="26"/>
      <c r="I163" s="125"/>
      <c r="J163" s="26"/>
      <c r="K163" s="26"/>
      <c r="L163" s="26"/>
      <c r="M163" s="60"/>
      <c r="N163" s="73"/>
      <c r="O163" s="69"/>
      <c r="P163" s="26"/>
      <c r="Q163" s="26"/>
      <c r="R163" s="26"/>
      <c r="S163" s="64"/>
    </row>
    <row r="164" spans="4:19" s="20" customFormat="1">
      <c r="D164" s="26"/>
      <c r="E164" s="26"/>
      <c r="F164" s="26"/>
      <c r="H164" s="26"/>
      <c r="I164" s="125"/>
      <c r="J164" s="26"/>
      <c r="K164" s="26"/>
      <c r="L164" s="26"/>
      <c r="M164" s="60"/>
      <c r="N164" s="73"/>
      <c r="O164" s="69"/>
      <c r="P164" s="26"/>
      <c r="Q164" s="26"/>
      <c r="R164" s="26"/>
      <c r="S164" s="64"/>
    </row>
    <row r="165" spans="4:19" s="20" customFormat="1">
      <c r="D165" s="26"/>
      <c r="E165" s="26"/>
      <c r="F165" s="26"/>
      <c r="H165" s="26"/>
      <c r="I165" s="125"/>
      <c r="J165" s="26"/>
      <c r="K165" s="26"/>
      <c r="L165" s="26"/>
      <c r="M165" s="60"/>
      <c r="N165" s="73"/>
      <c r="O165" s="69"/>
      <c r="P165" s="26"/>
      <c r="Q165" s="26"/>
      <c r="R165" s="26"/>
      <c r="S165" s="64"/>
    </row>
    <row r="166" spans="4:19" s="20" customFormat="1">
      <c r="D166" s="26"/>
      <c r="E166" s="26"/>
      <c r="F166" s="26"/>
      <c r="H166" s="26"/>
      <c r="I166" s="125"/>
      <c r="J166" s="26"/>
      <c r="K166" s="26"/>
      <c r="L166" s="26"/>
      <c r="M166" s="60"/>
      <c r="N166" s="73"/>
      <c r="O166" s="69"/>
      <c r="P166" s="26"/>
      <c r="Q166" s="26"/>
      <c r="R166" s="26"/>
      <c r="S166" s="64"/>
    </row>
    <row r="167" spans="4:19" s="20" customFormat="1">
      <c r="D167" s="26"/>
      <c r="E167" s="26"/>
      <c r="F167" s="26"/>
      <c r="H167" s="26"/>
      <c r="I167" s="125"/>
      <c r="J167" s="26"/>
      <c r="K167" s="26"/>
      <c r="L167" s="26"/>
      <c r="M167" s="60"/>
      <c r="N167" s="73"/>
      <c r="O167" s="69"/>
      <c r="P167" s="26"/>
      <c r="Q167" s="26"/>
      <c r="R167" s="26"/>
      <c r="S167" s="64"/>
    </row>
    <row r="168" spans="4:19" s="20" customFormat="1">
      <c r="D168" s="26"/>
      <c r="E168" s="26"/>
      <c r="F168" s="26"/>
      <c r="H168" s="26"/>
      <c r="I168" s="125"/>
      <c r="J168" s="26"/>
      <c r="K168" s="26"/>
      <c r="L168" s="26"/>
      <c r="M168" s="60"/>
      <c r="N168" s="73"/>
      <c r="O168" s="69"/>
      <c r="P168" s="26"/>
      <c r="Q168" s="26"/>
      <c r="R168" s="26"/>
      <c r="S168" s="64"/>
    </row>
    <row r="169" spans="4:19" s="20" customFormat="1">
      <c r="D169" s="26"/>
      <c r="E169" s="26"/>
      <c r="F169" s="26"/>
      <c r="H169" s="26"/>
      <c r="I169" s="125"/>
      <c r="J169" s="26"/>
      <c r="K169" s="26"/>
      <c r="L169" s="26"/>
      <c r="M169" s="60"/>
      <c r="N169" s="73"/>
      <c r="O169" s="69"/>
      <c r="P169" s="26"/>
      <c r="Q169" s="26"/>
      <c r="R169" s="26"/>
      <c r="S169" s="64"/>
    </row>
    <row r="170" spans="4:19" s="20" customFormat="1">
      <c r="D170" s="26"/>
      <c r="E170" s="26"/>
      <c r="F170" s="26"/>
      <c r="H170" s="26"/>
      <c r="I170" s="125"/>
      <c r="J170" s="26"/>
      <c r="K170" s="26"/>
      <c r="L170" s="26"/>
      <c r="M170" s="60"/>
      <c r="N170" s="73"/>
      <c r="O170" s="69"/>
      <c r="P170" s="26"/>
      <c r="Q170" s="26"/>
      <c r="R170" s="26"/>
      <c r="S170" s="64"/>
    </row>
    <row r="171" spans="4:19" s="20" customFormat="1">
      <c r="D171" s="26"/>
      <c r="E171" s="26"/>
      <c r="F171" s="26"/>
      <c r="H171" s="26"/>
      <c r="I171" s="125"/>
      <c r="J171" s="26"/>
      <c r="K171" s="26"/>
      <c r="L171" s="26"/>
      <c r="M171" s="60"/>
      <c r="N171" s="73"/>
      <c r="O171" s="69"/>
      <c r="P171" s="26"/>
      <c r="Q171" s="26"/>
      <c r="R171" s="26"/>
      <c r="S171" s="64"/>
    </row>
    <row r="172" spans="4:19" s="20" customFormat="1">
      <c r="D172" s="26"/>
      <c r="E172" s="26"/>
      <c r="F172" s="26"/>
      <c r="H172" s="26"/>
      <c r="I172" s="125"/>
      <c r="J172" s="26"/>
      <c r="K172" s="26"/>
      <c r="L172" s="26"/>
      <c r="M172" s="60"/>
      <c r="N172" s="73"/>
      <c r="O172" s="69"/>
      <c r="P172" s="26"/>
      <c r="Q172" s="26"/>
      <c r="R172" s="26"/>
      <c r="S172" s="64"/>
    </row>
    <row r="173" spans="4:19" s="20" customFormat="1">
      <c r="D173" s="26"/>
      <c r="E173" s="26"/>
      <c r="F173" s="26"/>
      <c r="H173" s="26"/>
      <c r="I173" s="125"/>
      <c r="J173" s="26"/>
      <c r="K173" s="26"/>
      <c r="L173" s="26"/>
      <c r="M173" s="60"/>
      <c r="N173" s="73"/>
      <c r="O173" s="69"/>
      <c r="P173" s="26"/>
      <c r="Q173" s="26"/>
      <c r="R173" s="26"/>
      <c r="S173" s="64"/>
    </row>
    <row r="174" spans="4:19" s="20" customFormat="1">
      <c r="D174" s="26"/>
      <c r="E174" s="26"/>
      <c r="F174" s="26"/>
      <c r="H174" s="26"/>
      <c r="I174" s="125"/>
      <c r="J174" s="26"/>
      <c r="K174" s="26"/>
      <c r="L174" s="26"/>
      <c r="M174" s="60"/>
      <c r="N174" s="73"/>
      <c r="O174" s="69"/>
      <c r="P174" s="26"/>
      <c r="Q174" s="26"/>
      <c r="R174" s="26"/>
      <c r="S174" s="64"/>
    </row>
    <row r="175" spans="4:19" s="20" customFormat="1">
      <c r="D175" s="26"/>
      <c r="E175" s="26"/>
      <c r="F175" s="26"/>
      <c r="H175" s="26"/>
      <c r="I175" s="125"/>
      <c r="J175" s="26"/>
      <c r="K175" s="26"/>
      <c r="L175" s="26"/>
      <c r="M175" s="60"/>
      <c r="N175" s="73"/>
      <c r="O175" s="69"/>
      <c r="P175" s="26"/>
      <c r="Q175" s="26"/>
      <c r="R175" s="26"/>
      <c r="S175" s="64"/>
    </row>
    <row r="176" spans="4:19" s="20" customFormat="1">
      <c r="D176" s="26"/>
      <c r="E176" s="26"/>
      <c r="F176" s="26"/>
      <c r="H176" s="26"/>
      <c r="I176" s="125"/>
      <c r="J176" s="26"/>
      <c r="K176" s="26"/>
      <c r="L176" s="26"/>
      <c r="M176" s="60"/>
      <c r="N176" s="73"/>
      <c r="O176" s="69"/>
      <c r="P176" s="26"/>
      <c r="Q176" s="26"/>
      <c r="R176" s="26"/>
      <c r="S176" s="64"/>
    </row>
    <row r="177" spans="4:19" s="20" customFormat="1">
      <c r="D177" s="26"/>
      <c r="E177" s="26"/>
      <c r="F177" s="26"/>
      <c r="H177" s="26"/>
      <c r="I177" s="125"/>
      <c r="J177" s="26"/>
      <c r="K177" s="26"/>
      <c r="L177" s="26"/>
      <c r="M177" s="60"/>
      <c r="N177" s="73"/>
      <c r="O177" s="69"/>
      <c r="P177" s="26"/>
      <c r="Q177" s="26"/>
      <c r="R177" s="26"/>
      <c r="S177" s="64"/>
    </row>
    <row r="178" spans="4:19" s="20" customFormat="1">
      <c r="D178" s="26"/>
      <c r="E178" s="26"/>
      <c r="F178" s="26"/>
      <c r="H178" s="26"/>
      <c r="I178" s="125"/>
      <c r="J178" s="26"/>
      <c r="K178" s="26"/>
      <c r="L178" s="26"/>
      <c r="M178" s="60"/>
      <c r="N178" s="73"/>
      <c r="O178" s="69"/>
      <c r="P178" s="26"/>
      <c r="Q178" s="26"/>
      <c r="R178" s="26"/>
      <c r="S178" s="64"/>
    </row>
    <row r="179" spans="4:19" s="20" customFormat="1">
      <c r="D179" s="26"/>
      <c r="E179" s="26"/>
      <c r="F179" s="26"/>
      <c r="H179" s="26"/>
      <c r="I179" s="125"/>
      <c r="J179" s="26"/>
      <c r="K179" s="26"/>
      <c r="L179" s="26"/>
      <c r="M179" s="60"/>
      <c r="N179" s="73"/>
      <c r="O179" s="69"/>
      <c r="P179" s="26"/>
      <c r="Q179" s="26"/>
      <c r="R179" s="26"/>
      <c r="S179" s="64"/>
    </row>
    <row r="180" spans="4:19" s="20" customFormat="1">
      <c r="D180" s="26"/>
      <c r="E180" s="26"/>
      <c r="F180" s="26"/>
      <c r="H180" s="26"/>
      <c r="I180" s="125"/>
      <c r="J180" s="26"/>
      <c r="K180" s="26"/>
      <c r="L180" s="26"/>
      <c r="M180" s="60"/>
      <c r="N180" s="73"/>
      <c r="O180" s="69"/>
      <c r="P180" s="26"/>
      <c r="Q180" s="26"/>
      <c r="R180" s="26"/>
      <c r="S180" s="64"/>
    </row>
    <row r="181" spans="4:19" s="20" customFormat="1">
      <c r="D181" s="26"/>
      <c r="E181" s="26"/>
      <c r="F181" s="26"/>
      <c r="H181" s="26"/>
      <c r="I181" s="125"/>
      <c r="J181" s="26"/>
      <c r="K181" s="26"/>
      <c r="L181" s="26"/>
      <c r="M181" s="60"/>
      <c r="N181" s="73"/>
      <c r="O181" s="69"/>
      <c r="P181" s="26"/>
      <c r="Q181" s="26"/>
      <c r="R181" s="26"/>
      <c r="S181" s="64"/>
    </row>
    <row r="182" spans="4:19" s="20" customFormat="1">
      <c r="D182" s="26"/>
      <c r="E182" s="26"/>
      <c r="F182" s="26"/>
      <c r="H182" s="26"/>
      <c r="I182" s="125"/>
      <c r="J182" s="26"/>
      <c r="K182" s="26"/>
      <c r="L182" s="26"/>
      <c r="M182" s="60"/>
      <c r="N182" s="73"/>
      <c r="O182" s="69"/>
      <c r="P182" s="26"/>
      <c r="Q182" s="26"/>
      <c r="R182" s="26"/>
      <c r="S182" s="64"/>
    </row>
    <row r="183" spans="4:19" s="20" customFormat="1">
      <c r="D183" s="26"/>
      <c r="E183" s="26"/>
      <c r="F183" s="26"/>
      <c r="H183" s="26"/>
      <c r="I183" s="125"/>
      <c r="J183" s="26"/>
      <c r="K183" s="26"/>
      <c r="L183" s="26"/>
      <c r="M183" s="60"/>
      <c r="N183" s="73"/>
      <c r="O183" s="69"/>
      <c r="P183" s="26"/>
      <c r="Q183" s="26"/>
      <c r="R183" s="26"/>
      <c r="S183" s="64"/>
    </row>
    <row r="184" spans="4:19" s="20" customFormat="1">
      <c r="D184" s="26"/>
      <c r="E184" s="26"/>
      <c r="F184" s="26"/>
      <c r="H184" s="26"/>
      <c r="I184" s="125"/>
      <c r="J184" s="26"/>
      <c r="K184" s="26"/>
      <c r="L184" s="26"/>
      <c r="M184" s="60"/>
      <c r="N184" s="73"/>
      <c r="O184" s="69"/>
      <c r="P184" s="26"/>
      <c r="Q184" s="26"/>
      <c r="R184" s="26"/>
      <c r="S184" s="64"/>
    </row>
    <row r="185" spans="4:19" s="20" customFormat="1">
      <c r="D185" s="26"/>
      <c r="E185" s="26"/>
      <c r="F185" s="26"/>
      <c r="H185" s="26"/>
      <c r="I185" s="125"/>
      <c r="J185" s="26"/>
      <c r="K185" s="26"/>
      <c r="L185" s="26"/>
      <c r="M185" s="60"/>
      <c r="N185" s="73"/>
      <c r="O185" s="69"/>
      <c r="P185" s="26"/>
      <c r="Q185" s="26"/>
      <c r="R185" s="26"/>
      <c r="S185" s="64"/>
    </row>
    <row r="186" spans="4:19" s="20" customFormat="1">
      <c r="D186" s="26"/>
      <c r="E186" s="26"/>
      <c r="F186" s="26"/>
      <c r="H186" s="26"/>
      <c r="I186" s="125"/>
      <c r="J186" s="26"/>
      <c r="K186" s="26"/>
      <c r="L186" s="26"/>
      <c r="M186" s="60"/>
      <c r="N186" s="73"/>
      <c r="O186" s="69"/>
      <c r="P186" s="26"/>
      <c r="Q186" s="26"/>
      <c r="R186" s="26"/>
      <c r="S186" s="64"/>
    </row>
    <row r="187" spans="4:19" s="20" customFormat="1">
      <c r="D187" s="26"/>
      <c r="E187" s="26"/>
      <c r="F187" s="26"/>
      <c r="H187" s="26"/>
      <c r="I187" s="125"/>
      <c r="J187" s="26"/>
      <c r="K187" s="26"/>
      <c r="L187" s="26"/>
      <c r="M187" s="60"/>
      <c r="N187" s="73"/>
      <c r="O187" s="69"/>
      <c r="P187" s="26"/>
      <c r="Q187" s="26"/>
      <c r="R187" s="26"/>
      <c r="S187" s="64"/>
    </row>
    <row r="188" spans="4:19" s="20" customFormat="1">
      <c r="D188" s="26"/>
      <c r="E188" s="26"/>
      <c r="F188" s="26"/>
      <c r="H188" s="26"/>
      <c r="I188" s="125"/>
      <c r="J188" s="26"/>
      <c r="K188" s="26"/>
      <c r="L188" s="26"/>
      <c r="M188" s="60"/>
      <c r="N188" s="73"/>
      <c r="O188" s="69"/>
      <c r="P188" s="26"/>
      <c r="Q188" s="26"/>
      <c r="R188" s="26"/>
      <c r="S188" s="64"/>
    </row>
    <row r="189" spans="4:19" s="20" customFormat="1">
      <c r="D189" s="26"/>
      <c r="E189" s="26"/>
      <c r="F189" s="26"/>
      <c r="H189" s="26"/>
      <c r="I189" s="125"/>
      <c r="J189" s="26"/>
      <c r="K189" s="26"/>
      <c r="L189" s="26"/>
      <c r="M189" s="60"/>
      <c r="N189" s="73"/>
      <c r="O189" s="69"/>
      <c r="P189" s="26"/>
      <c r="Q189" s="26"/>
      <c r="R189" s="26"/>
      <c r="S189" s="64"/>
    </row>
    <row r="190" spans="4:19" s="20" customFormat="1">
      <c r="D190" s="26"/>
      <c r="E190" s="26"/>
      <c r="F190" s="26"/>
      <c r="H190" s="26"/>
      <c r="I190" s="125"/>
      <c r="J190" s="26"/>
      <c r="K190" s="26"/>
      <c r="L190" s="26"/>
      <c r="M190" s="60"/>
      <c r="N190" s="73"/>
      <c r="O190" s="69"/>
      <c r="P190" s="26"/>
      <c r="Q190" s="26"/>
      <c r="R190" s="26"/>
      <c r="S190" s="64"/>
    </row>
    <row r="191" spans="4:19" s="20" customFormat="1">
      <c r="D191" s="26"/>
      <c r="E191" s="26"/>
      <c r="F191" s="26"/>
      <c r="H191" s="26"/>
      <c r="I191" s="125"/>
      <c r="J191" s="26"/>
      <c r="K191" s="26"/>
      <c r="L191" s="26"/>
      <c r="M191" s="60"/>
      <c r="N191" s="73"/>
      <c r="O191" s="69"/>
      <c r="P191" s="26"/>
      <c r="Q191" s="26"/>
      <c r="R191" s="26"/>
      <c r="S191" s="64"/>
    </row>
    <row r="192" spans="4:19" s="20" customFormat="1">
      <c r="D192" s="26"/>
      <c r="E192" s="26"/>
      <c r="F192" s="26"/>
      <c r="H192" s="26"/>
      <c r="I192" s="125"/>
      <c r="J192" s="26"/>
      <c r="K192" s="26"/>
      <c r="L192" s="26"/>
      <c r="M192" s="60"/>
      <c r="N192" s="73"/>
      <c r="O192" s="69"/>
      <c r="P192" s="26"/>
      <c r="Q192" s="26"/>
      <c r="R192" s="26"/>
      <c r="S192" s="64"/>
    </row>
    <row r="193" spans="4:19" s="20" customFormat="1">
      <c r="D193" s="26"/>
      <c r="E193" s="26"/>
      <c r="F193" s="26"/>
      <c r="H193" s="26"/>
      <c r="I193" s="125"/>
      <c r="J193" s="26"/>
      <c r="K193" s="26"/>
      <c r="L193" s="26"/>
      <c r="M193" s="60"/>
      <c r="N193" s="73"/>
      <c r="O193" s="69"/>
      <c r="P193" s="26"/>
      <c r="Q193" s="26"/>
      <c r="R193" s="26"/>
      <c r="S193" s="64"/>
    </row>
    <row r="194" spans="4:19" s="20" customFormat="1">
      <c r="D194" s="26"/>
      <c r="E194" s="26"/>
      <c r="F194" s="26"/>
      <c r="H194" s="26"/>
      <c r="I194" s="125"/>
      <c r="J194" s="26"/>
      <c r="K194" s="26"/>
      <c r="L194" s="26"/>
      <c r="M194" s="60"/>
      <c r="N194" s="73"/>
      <c r="O194" s="69"/>
      <c r="P194" s="26"/>
      <c r="Q194" s="26"/>
      <c r="R194" s="26"/>
      <c r="S194" s="64"/>
    </row>
    <row r="195" spans="4:19" s="20" customFormat="1">
      <c r="D195" s="26"/>
      <c r="E195" s="26"/>
      <c r="F195" s="26"/>
      <c r="H195" s="26"/>
      <c r="I195" s="125"/>
      <c r="J195" s="26"/>
      <c r="K195" s="26"/>
      <c r="L195" s="26"/>
      <c r="M195" s="60"/>
      <c r="N195" s="73"/>
      <c r="O195" s="69"/>
      <c r="P195" s="26"/>
      <c r="Q195" s="26"/>
      <c r="R195" s="26"/>
      <c r="S195" s="64"/>
    </row>
    <row r="196" spans="4:19" s="20" customFormat="1">
      <c r="D196" s="26"/>
      <c r="E196" s="26"/>
      <c r="F196" s="26"/>
      <c r="H196" s="26"/>
      <c r="I196" s="125"/>
      <c r="J196" s="26"/>
      <c r="K196" s="26"/>
      <c r="L196" s="26"/>
      <c r="M196" s="60"/>
      <c r="N196" s="73"/>
      <c r="O196" s="69"/>
      <c r="P196" s="26"/>
      <c r="Q196" s="26"/>
      <c r="R196" s="26"/>
      <c r="S196" s="64"/>
    </row>
    <row r="197" spans="4:19" s="20" customFormat="1">
      <c r="D197" s="26"/>
      <c r="E197" s="26"/>
      <c r="F197" s="26"/>
      <c r="H197" s="26"/>
      <c r="I197" s="125"/>
      <c r="J197" s="26"/>
      <c r="K197" s="26"/>
      <c r="L197" s="26"/>
      <c r="M197" s="60"/>
      <c r="N197" s="73"/>
      <c r="O197" s="69"/>
      <c r="P197" s="26"/>
      <c r="Q197" s="26"/>
      <c r="R197" s="26"/>
      <c r="S197" s="64"/>
    </row>
    <row r="198" spans="4:19" s="20" customFormat="1">
      <c r="D198" s="26"/>
      <c r="E198" s="26"/>
      <c r="F198" s="26"/>
      <c r="H198" s="26"/>
      <c r="I198" s="125"/>
      <c r="J198" s="26"/>
      <c r="K198" s="26"/>
      <c r="L198" s="26"/>
      <c r="M198" s="60"/>
      <c r="N198" s="73"/>
      <c r="O198" s="69"/>
      <c r="P198" s="26"/>
      <c r="Q198" s="26"/>
      <c r="R198" s="26"/>
      <c r="S198" s="64"/>
    </row>
    <row r="199" spans="4:19" s="20" customFormat="1">
      <c r="D199" s="26"/>
      <c r="E199" s="26"/>
      <c r="F199" s="26"/>
      <c r="H199" s="26"/>
      <c r="I199" s="125"/>
      <c r="J199" s="26"/>
      <c r="K199" s="26"/>
      <c r="L199" s="26"/>
      <c r="M199" s="60"/>
      <c r="N199" s="73"/>
      <c r="O199" s="69"/>
      <c r="P199" s="26"/>
      <c r="Q199" s="26"/>
      <c r="R199" s="26"/>
      <c r="S199" s="64"/>
    </row>
    <row r="200" spans="4:19" s="20" customFormat="1">
      <c r="D200" s="26"/>
      <c r="E200" s="26"/>
      <c r="F200" s="26"/>
      <c r="H200" s="26"/>
      <c r="I200" s="125"/>
      <c r="J200" s="26"/>
      <c r="K200" s="26"/>
      <c r="L200" s="26"/>
      <c r="M200" s="60"/>
      <c r="N200" s="73"/>
      <c r="O200" s="69"/>
      <c r="P200" s="26"/>
      <c r="Q200" s="26"/>
      <c r="R200" s="26"/>
      <c r="S200" s="64"/>
    </row>
    <row r="201" spans="4:19" s="20" customFormat="1">
      <c r="D201" s="26"/>
      <c r="E201" s="26"/>
      <c r="F201" s="26"/>
      <c r="H201" s="26"/>
      <c r="I201" s="125"/>
      <c r="J201" s="26"/>
      <c r="K201" s="26"/>
      <c r="L201" s="26"/>
      <c r="M201" s="60"/>
      <c r="N201" s="73"/>
      <c r="O201" s="69"/>
      <c r="P201" s="26"/>
      <c r="Q201" s="26"/>
      <c r="R201" s="26"/>
      <c r="S201" s="64"/>
    </row>
    <row r="202" spans="4:19" s="20" customFormat="1">
      <c r="D202" s="26"/>
      <c r="E202" s="26"/>
      <c r="F202" s="26"/>
      <c r="H202" s="26"/>
      <c r="I202" s="125"/>
      <c r="J202" s="26"/>
      <c r="K202" s="26"/>
      <c r="L202" s="26"/>
      <c r="M202" s="60"/>
      <c r="N202" s="73"/>
      <c r="O202" s="69"/>
      <c r="P202" s="26"/>
      <c r="Q202" s="26"/>
      <c r="R202" s="26"/>
      <c r="S202" s="64"/>
    </row>
    <row r="203" spans="4:19" s="20" customFormat="1">
      <c r="D203" s="26"/>
      <c r="E203" s="26"/>
      <c r="F203" s="26"/>
      <c r="H203" s="26"/>
      <c r="I203" s="125"/>
      <c r="J203" s="26"/>
      <c r="K203" s="26"/>
      <c r="L203" s="26"/>
      <c r="M203" s="60"/>
      <c r="N203" s="73"/>
      <c r="O203" s="69"/>
      <c r="P203" s="26"/>
      <c r="Q203" s="26"/>
      <c r="R203" s="26"/>
      <c r="S203" s="64"/>
    </row>
    <row r="204" spans="4:19" s="20" customFormat="1">
      <c r="D204" s="26"/>
      <c r="E204" s="26"/>
      <c r="F204" s="26"/>
      <c r="H204" s="26"/>
      <c r="I204" s="125"/>
      <c r="J204" s="26"/>
      <c r="K204" s="26"/>
      <c r="L204" s="26"/>
      <c r="M204" s="60"/>
      <c r="N204" s="73"/>
      <c r="O204" s="69"/>
      <c r="P204" s="26"/>
      <c r="Q204" s="26"/>
      <c r="R204" s="26"/>
      <c r="S204" s="64"/>
    </row>
    <row r="205" spans="4:19" s="20" customFormat="1">
      <c r="D205" s="26"/>
      <c r="E205" s="26"/>
      <c r="F205" s="26"/>
      <c r="H205" s="26"/>
      <c r="I205" s="125"/>
      <c r="J205" s="26"/>
      <c r="K205" s="26"/>
      <c r="L205" s="26"/>
      <c r="M205" s="60"/>
      <c r="N205" s="73"/>
      <c r="O205" s="69"/>
      <c r="P205" s="26"/>
      <c r="Q205" s="26"/>
      <c r="R205" s="26"/>
      <c r="S205" s="64"/>
    </row>
    <row r="206" spans="4:19" s="20" customFormat="1">
      <c r="D206" s="26"/>
      <c r="E206" s="26"/>
      <c r="F206" s="26"/>
      <c r="H206" s="26"/>
      <c r="I206" s="125"/>
      <c r="J206" s="26"/>
      <c r="K206" s="26"/>
      <c r="L206" s="26"/>
      <c r="M206" s="60"/>
      <c r="N206" s="73"/>
      <c r="O206" s="69"/>
      <c r="P206" s="26"/>
      <c r="Q206" s="26"/>
      <c r="R206" s="26"/>
      <c r="S206" s="64"/>
    </row>
    <row r="207" spans="4:19" s="20" customFormat="1">
      <c r="D207" s="26"/>
      <c r="E207" s="26"/>
      <c r="F207" s="26"/>
      <c r="H207" s="26"/>
      <c r="I207" s="125"/>
      <c r="J207" s="26"/>
      <c r="K207" s="26"/>
      <c r="L207" s="26"/>
      <c r="M207" s="60"/>
      <c r="N207" s="73"/>
      <c r="O207" s="69"/>
      <c r="P207" s="26"/>
      <c r="Q207" s="26"/>
      <c r="R207" s="26"/>
      <c r="S207" s="64"/>
    </row>
    <row r="208" spans="4:19" s="20" customFormat="1">
      <c r="D208" s="26"/>
      <c r="E208" s="26"/>
      <c r="F208" s="26"/>
      <c r="H208" s="26"/>
      <c r="I208" s="125"/>
      <c r="J208" s="26"/>
      <c r="K208" s="26"/>
      <c r="L208" s="26"/>
      <c r="M208" s="60"/>
      <c r="N208" s="73"/>
      <c r="O208" s="69"/>
      <c r="P208" s="26"/>
      <c r="Q208" s="26"/>
      <c r="R208" s="26"/>
      <c r="S208" s="64"/>
    </row>
    <row r="209" spans="4:19" s="20" customFormat="1">
      <c r="D209" s="26"/>
      <c r="E209" s="26"/>
      <c r="F209" s="26"/>
      <c r="H209" s="26"/>
      <c r="I209" s="125"/>
      <c r="J209" s="26"/>
      <c r="K209" s="26"/>
      <c r="L209" s="26"/>
      <c r="M209" s="60"/>
      <c r="N209" s="73"/>
      <c r="O209" s="69"/>
      <c r="P209" s="26"/>
      <c r="Q209" s="26"/>
      <c r="R209" s="26"/>
      <c r="S209" s="64"/>
    </row>
    <row r="210" spans="4:19" s="20" customFormat="1">
      <c r="D210" s="26"/>
      <c r="E210" s="26"/>
      <c r="F210" s="26"/>
      <c r="H210" s="26"/>
      <c r="I210" s="125"/>
      <c r="J210" s="26"/>
      <c r="K210" s="26"/>
      <c r="L210" s="26"/>
      <c r="M210" s="60"/>
      <c r="N210" s="73"/>
      <c r="O210" s="69"/>
      <c r="P210" s="26"/>
      <c r="Q210" s="26"/>
      <c r="R210" s="26"/>
      <c r="S210" s="64"/>
    </row>
    <row r="211" spans="4:19" s="20" customFormat="1">
      <c r="D211" s="26"/>
      <c r="E211" s="26"/>
      <c r="F211" s="26"/>
      <c r="H211" s="26"/>
      <c r="I211" s="125"/>
      <c r="J211" s="26"/>
      <c r="K211" s="26"/>
      <c r="L211" s="26"/>
      <c r="M211" s="60"/>
      <c r="N211" s="73"/>
      <c r="O211" s="69"/>
      <c r="P211" s="26"/>
      <c r="Q211" s="26"/>
      <c r="R211" s="26"/>
      <c r="S211" s="64"/>
    </row>
    <row r="212" spans="4:19" s="20" customFormat="1">
      <c r="D212" s="26"/>
      <c r="E212" s="26"/>
      <c r="F212" s="26"/>
      <c r="H212" s="26"/>
      <c r="I212" s="125"/>
      <c r="J212" s="26"/>
      <c r="K212" s="26"/>
      <c r="L212" s="26"/>
      <c r="M212" s="60"/>
      <c r="N212" s="73"/>
      <c r="O212" s="69"/>
      <c r="P212" s="26"/>
      <c r="Q212" s="26"/>
      <c r="R212" s="26"/>
      <c r="S212" s="64"/>
    </row>
    <row r="213" spans="4:19" s="20" customFormat="1">
      <c r="D213" s="26"/>
      <c r="E213" s="26"/>
      <c r="F213" s="26"/>
      <c r="H213" s="26"/>
      <c r="I213" s="125"/>
      <c r="J213" s="26"/>
      <c r="K213" s="26"/>
      <c r="L213" s="26"/>
      <c r="M213" s="60"/>
      <c r="N213" s="73"/>
      <c r="O213" s="69"/>
      <c r="P213" s="26"/>
      <c r="Q213" s="26"/>
      <c r="R213" s="26"/>
      <c r="S213" s="64"/>
    </row>
    <row r="214" spans="4:19" s="20" customFormat="1">
      <c r="D214" s="26"/>
      <c r="E214" s="26"/>
      <c r="F214" s="26"/>
      <c r="H214" s="26"/>
      <c r="I214" s="125"/>
      <c r="J214" s="26"/>
      <c r="K214" s="26"/>
      <c r="L214" s="26"/>
      <c r="M214" s="60"/>
      <c r="N214" s="73"/>
      <c r="O214" s="69"/>
      <c r="P214" s="26"/>
      <c r="Q214" s="26"/>
      <c r="R214" s="26"/>
      <c r="S214" s="64"/>
    </row>
    <row r="215" spans="4:19" s="20" customFormat="1">
      <c r="D215" s="26"/>
      <c r="E215" s="26"/>
      <c r="F215" s="26"/>
      <c r="H215" s="26"/>
      <c r="I215" s="125"/>
      <c r="J215" s="26"/>
      <c r="K215" s="26"/>
      <c r="L215" s="26"/>
      <c r="M215" s="60"/>
      <c r="N215" s="73"/>
      <c r="O215" s="69"/>
      <c r="P215" s="26"/>
      <c r="Q215" s="26"/>
      <c r="R215" s="26"/>
      <c r="S215" s="64"/>
    </row>
    <row r="216" spans="4:19" s="20" customFormat="1">
      <c r="D216" s="26"/>
      <c r="E216" s="26"/>
      <c r="F216" s="26"/>
      <c r="H216" s="26"/>
      <c r="I216" s="125"/>
      <c r="J216" s="26"/>
      <c r="K216" s="26"/>
      <c r="L216" s="26"/>
      <c r="M216" s="60"/>
      <c r="N216" s="73"/>
      <c r="O216" s="69"/>
      <c r="P216" s="26"/>
      <c r="Q216" s="26"/>
      <c r="R216" s="26"/>
      <c r="S216" s="64"/>
    </row>
    <row r="217" spans="4:19" s="20" customFormat="1">
      <c r="D217" s="26"/>
      <c r="E217" s="26"/>
      <c r="F217" s="26"/>
      <c r="H217" s="26"/>
      <c r="I217" s="125"/>
      <c r="J217" s="26"/>
      <c r="K217" s="26"/>
      <c r="L217" s="26"/>
      <c r="M217" s="60"/>
      <c r="N217" s="73"/>
      <c r="O217" s="69"/>
      <c r="P217" s="26"/>
      <c r="Q217" s="26"/>
      <c r="R217" s="26"/>
      <c r="S217" s="64"/>
    </row>
    <row r="218" spans="4:19" s="20" customFormat="1">
      <c r="D218" s="26"/>
      <c r="E218" s="26"/>
      <c r="F218" s="26"/>
      <c r="H218" s="26"/>
      <c r="I218" s="125"/>
      <c r="J218" s="26"/>
      <c r="K218" s="26"/>
      <c r="L218" s="26"/>
      <c r="M218" s="60"/>
      <c r="N218" s="73"/>
      <c r="O218" s="69"/>
      <c r="P218" s="26"/>
      <c r="Q218" s="26"/>
      <c r="R218" s="26"/>
      <c r="S218" s="64"/>
    </row>
    <row r="219" spans="4:19" s="20" customFormat="1">
      <c r="D219" s="26"/>
      <c r="E219" s="26"/>
      <c r="F219" s="26"/>
      <c r="H219" s="26"/>
      <c r="I219" s="125"/>
      <c r="J219" s="26"/>
      <c r="K219" s="26"/>
      <c r="L219" s="26"/>
      <c r="M219" s="60"/>
      <c r="N219" s="73"/>
      <c r="O219" s="69"/>
      <c r="P219" s="26"/>
      <c r="Q219" s="26"/>
      <c r="R219" s="26"/>
      <c r="S219" s="64"/>
    </row>
    <row r="220" spans="4:19" s="20" customFormat="1">
      <c r="D220" s="26"/>
      <c r="E220" s="26"/>
      <c r="F220" s="26"/>
      <c r="H220" s="26"/>
      <c r="I220" s="125"/>
      <c r="J220" s="26"/>
      <c r="K220" s="26"/>
      <c r="L220" s="26"/>
      <c r="M220" s="60"/>
      <c r="N220" s="73"/>
      <c r="O220" s="69"/>
      <c r="P220" s="26"/>
      <c r="Q220" s="26"/>
      <c r="R220" s="26"/>
      <c r="S220" s="64"/>
    </row>
    <row r="221" spans="4:19" s="20" customFormat="1">
      <c r="D221" s="26"/>
      <c r="E221" s="26"/>
      <c r="F221" s="26"/>
      <c r="H221" s="26"/>
      <c r="I221" s="125"/>
      <c r="J221" s="26"/>
      <c r="K221" s="26"/>
      <c r="L221" s="26"/>
      <c r="M221" s="60"/>
      <c r="N221" s="73"/>
      <c r="O221" s="69"/>
      <c r="P221" s="26"/>
      <c r="Q221" s="26"/>
      <c r="R221" s="26"/>
      <c r="S221" s="64"/>
    </row>
    <row r="222" spans="4:19" s="20" customFormat="1">
      <c r="D222" s="26"/>
      <c r="E222" s="26"/>
      <c r="F222" s="26"/>
      <c r="H222" s="26"/>
      <c r="I222" s="125"/>
      <c r="J222" s="26"/>
      <c r="K222" s="26"/>
      <c r="L222" s="26"/>
      <c r="M222" s="60"/>
      <c r="N222" s="73"/>
      <c r="O222" s="69"/>
      <c r="P222" s="26"/>
      <c r="Q222" s="26"/>
      <c r="R222" s="26"/>
      <c r="S222" s="64"/>
    </row>
    <row r="223" spans="4:19" s="20" customFormat="1">
      <c r="D223" s="26"/>
      <c r="E223" s="26"/>
      <c r="F223" s="26"/>
      <c r="H223" s="26"/>
      <c r="I223" s="125"/>
      <c r="J223" s="26"/>
      <c r="K223" s="26"/>
      <c r="L223" s="26"/>
      <c r="M223" s="60"/>
      <c r="N223" s="73"/>
      <c r="O223" s="69"/>
      <c r="P223" s="26"/>
      <c r="Q223" s="26"/>
      <c r="R223" s="26"/>
      <c r="S223" s="64"/>
    </row>
    <row r="224" spans="4:19" s="20" customFormat="1">
      <c r="D224" s="26"/>
      <c r="E224" s="26"/>
      <c r="F224" s="26"/>
      <c r="H224" s="26"/>
      <c r="I224" s="125"/>
      <c r="J224" s="26"/>
      <c r="K224" s="26"/>
      <c r="L224" s="26"/>
      <c r="M224" s="60"/>
      <c r="N224" s="73"/>
      <c r="O224" s="69"/>
      <c r="P224" s="26"/>
      <c r="Q224" s="26"/>
      <c r="R224" s="26"/>
      <c r="S224" s="64"/>
    </row>
    <row r="225" spans="4:19" s="20" customFormat="1">
      <c r="D225" s="26"/>
      <c r="E225" s="26"/>
      <c r="F225" s="26"/>
      <c r="H225" s="26"/>
      <c r="I225" s="125"/>
      <c r="J225" s="26"/>
      <c r="K225" s="26"/>
      <c r="L225" s="26"/>
      <c r="M225" s="60"/>
      <c r="N225" s="73"/>
      <c r="O225" s="69"/>
      <c r="P225" s="26"/>
      <c r="Q225" s="26"/>
      <c r="R225" s="26"/>
      <c r="S225" s="64"/>
    </row>
    <row r="226" spans="4:19" s="20" customFormat="1">
      <c r="D226" s="26"/>
      <c r="E226" s="26"/>
      <c r="F226" s="26"/>
      <c r="H226" s="26"/>
      <c r="I226" s="125"/>
      <c r="J226" s="26"/>
      <c r="K226" s="26"/>
      <c r="L226" s="26"/>
      <c r="M226" s="60"/>
      <c r="N226" s="73"/>
      <c r="O226" s="69"/>
      <c r="P226" s="26"/>
      <c r="Q226" s="26"/>
      <c r="R226" s="26"/>
      <c r="S226" s="64"/>
    </row>
    <row r="227" spans="4:19" s="20" customFormat="1">
      <c r="D227" s="26"/>
      <c r="E227" s="26"/>
      <c r="F227" s="26"/>
      <c r="H227" s="26"/>
      <c r="I227" s="125"/>
      <c r="J227" s="26"/>
      <c r="K227" s="26"/>
      <c r="L227" s="26"/>
      <c r="M227" s="60"/>
      <c r="N227" s="73"/>
      <c r="O227" s="69"/>
      <c r="P227" s="26"/>
      <c r="Q227" s="26"/>
      <c r="R227" s="26"/>
      <c r="S227" s="64"/>
    </row>
    <row r="228" spans="4:19" s="20" customFormat="1">
      <c r="D228" s="26"/>
      <c r="E228" s="26"/>
      <c r="F228" s="26"/>
      <c r="H228" s="26"/>
      <c r="I228" s="125"/>
      <c r="J228" s="26"/>
      <c r="K228" s="26"/>
      <c r="L228" s="26"/>
      <c r="M228" s="60"/>
      <c r="N228" s="73"/>
      <c r="O228" s="69"/>
      <c r="P228" s="26"/>
      <c r="Q228" s="26"/>
      <c r="R228" s="26"/>
      <c r="S228" s="64"/>
    </row>
    <row r="229" spans="4:19" s="20" customFormat="1">
      <c r="D229" s="26"/>
      <c r="E229" s="26"/>
      <c r="F229" s="26"/>
      <c r="H229" s="26"/>
      <c r="I229" s="125"/>
      <c r="J229" s="26"/>
      <c r="K229" s="26"/>
      <c r="L229" s="26"/>
      <c r="M229" s="60"/>
      <c r="N229" s="73"/>
      <c r="O229" s="69"/>
      <c r="P229" s="26"/>
      <c r="Q229" s="26"/>
      <c r="R229" s="26"/>
      <c r="S229" s="64"/>
    </row>
    <row r="230" spans="4:19" s="20" customFormat="1">
      <c r="D230" s="26"/>
      <c r="E230" s="26"/>
      <c r="F230" s="26"/>
      <c r="H230" s="26"/>
      <c r="I230" s="125"/>
      <c r="J230" s="26"/>
      <c r="K230" s="26"/>
      <c r="L230" s="26"/>
      <c r="M230" s="60"/>
      <c r="N230" s="73"/>
      <c r="O230" s="69"/>
      <c r="P230" s="26"/>
      <c r="Q230" s="26"/>
      <c r="R230" s="26"/>
      <c r="S230" s="64"/>
    </row>
    <row r="231" spans="4:19" s="20" customFormat="1">
      <c r="D231" s="26"/>
      <c r="E231" s="26"/>
      <c r="F231" s="26"/>
      <c r="H231" s="26"/>
      <c r="I231" s="125"/>
      <c r="J231" s="26"/>
      <c r="K231" s="26"/>
      <c r="L231" s="26"/>
      <c r="M231" s="60"/>
      <c r="N231" s="73"/>
      <c r="O231" s="69"/>
      <c r="P231" s="26"/>
      <c r="Q231" s="26"/>
      <c r="R231" s="26"/>
      <c r="S231" s="64"/>
    </row>
    <row r="232" spans="4:19" s="20" customFormat="1">
      <c r="D232" s="26"/>
      <c r="E232" s="26"/>
      <c r="F232" s="26"/>
      <c r="H232" s="26"/>
      <c r="I232" s="125"/>
      <c r="J232" s="26"/>
      <c r="K232" s="26"/>
      <c r="L232" s="26"/>
      <c r="M232" s="60"/>
      <c r="N232" s="73"/>
      <c r="O232" s="69"/>
      <c r="P232" s="26"/>
      <c r="Q232" s="26"/>
      <c r="R232" s="26"/>
      <c r="S232" s="64"/>
    </row>
    <row r="233" spans="4:19" s="20" customFormat="1">
      <c r="D233" s="26"/>
      <c r="E233" s="26"/>
      <c r="F233" s="26"/>
      <c r="H233" s="26"/>
      <c r="I233" s="125"/>
      <c r="J233" s="26"/>
      <c r="K233" s="26"/>
      <c r="L233" s="26"/>
      <c r="M233" s="60"/>
      <c r="N233" s="73"/>
      <c r="O233" s="69"/>
      <c r="P233" s="26"/>
      <c r="Q233" s="26"/>
      <c r="R233" s="26"/>
      <c r="S233" s="64"/>
    </row>
    <row r="234" spans="4:19" s="20" customFormat="1">
      <c r="D234" s="26"/>
      <c r="E234" s="26"/>
      <c r="F234" s="26"/>
      <c r="H234" s="26"/>
      <c r="I234" s="125"/>
      <c r="J234" s="26"/>
      <c r="K234" s="26"/>
      <c r="L234" s="26"/>
      <c r="M234" s="60"/>
      <c r="N234" s="73"/>
      <c r="O234" s="69"/>
      <c r="P234" s="26"/>
      <c r="Q234" s="26"/>
      <c r="R234" s="26"/>
      <c r="S234" s="64"/>
    </row>
    <row r="235" spans="4:19" s="20" customFormat="1">
      <c r="D235" s="26"/>
      <c r="E235" s="26"/>
      <c r="F235" s="26"/>
      <c r="H235" s="26"/>
      <c r="I235" s="125"/>
      <c r="J235" s="26"/>
      <c r="K235" s="26"/>
      <c r="L235" s="26"/>
      <c r="M235" s="60"/>
      <c r="N235" s="73"/>
      <c r="O235" s="69"/>
      <c r="P235" s="26"/>
      <c r="Q235" s="26"/>
      <c r="R235" s="26"/>
      <c r="S235" s="64"/>
    </row>
    <row r="236" spans="4:19" s="20" customFormat="1">
      <c r="D236" s="26"/>
      <c r="E236" s="26"/>
      <c r="F236" s="26"/>
      <c r="H236" s="26"/>
      <c r="I236" s="125"/>
      <c r="J236" s="26"/>
      <c r="K236" s="26"/>
      <c r="L236" s="26"/>
      <c r="M236" s="60"/>
      <c r="N236" s="73"/>
      <c r="O236" s="69"/>
      <c r="P236" s="26"/>
      <c r="Q236" s="26"/>
      <c r="R236" s="26"/>
      <c r="S236" s="64"/>
    </row>
    <row r="237" spans="4:19" s="20" customFormat="1">
      <c r="D237" s="26"/>
      <c r="E237" s="26"/>
      <c r="F237" s="26"/>
      <c r="H237" s="26"/>
      <c r="I237" s="125"/>
      <c r="J237" s="26"/>
      <c r="K237" s="26"/>
      <c r="L237" s="26"/>
      <c r="M237" s="60"/>
      <c r="N237" s="73"/>
      <c r="O237" s="69"/>
      <c r="P237" s="26"/>
      <c r="Q237" s="26"/>
      <c r="R237" s="26"/>
      <c r="S237" s="64"/>
    </row>
    <row r="238" spans="4:19" s="20" customFormat="1">
      <c r="D238" s="26"/>
      <c r="E238" s="26"/>
      <c r="F238" s="26"/>
      <c r="H238" s="26"/>
      <c r="I238" s="125"/>
      <c r="J238" s="26"/>
      <c r="K238" s="26"/>
      <c r="L238" s="26"/>
      <c r="M238" s="60"/>
      <c r="N238" s="73"/>
      <c r="O238" s="69"/>
      <c r="P238" s="26"/>
      <c r="Q238" s="26"/>
      <c r="R238" s="26"/>
      <c r="S238" s="64"/>
    </row>
    <row r="239" spans="4:19" s="20" customFormat="1">
      <c r="D239" s="26"/>
      <c r="E239" s="26"/>
      <c r="F239" s="26"/>
      <c r="H239" s="26"/>
      <c r="I239" s="125"/>
      <c r="J239" s="26"/>
      <c r="K239" s="26"/>
      <c r="L239" s="26"/>
      <c r="M239" s="60"/>
      <c r="N239" s="73"/>
      <c r="O239" s="69"/>
      <c r="P239" s="26"/>
      <c r="Q239" s="26"/>
      <c r="R239" s="26"/>
      <c r="S239" s="64"/>
    </row>
    <row r="240" spans="4:19" s="20" customFormat="1">
      <c r="D240" s="26"/>
      <c r="E240" s="26"/>
      <c r="F240" s="26"/>
      <c r="H240" s="26"/>
      <c r="I240" s="125"/>
      <c r="J240" s="26"/>
      <c r="K240" s="26"/>
      <c r="L240" s="26"/>
      <c r="M240" s="60"/>
      <c r="N240" s="73"/>
      <c r="O240" s="69"/>
      <c r="P240" s="26"/>
      <c r="Q240" s="26"/>
      <c r="R240" s="26"/>
      <c r="S240" s="64"/>
    </row>
    <row r="241" spans="4:19" s="20" customFormat="1">
      <c r="D241" s="26"/>
      <c r="E241" s="26"/>
      <c r="F241" s="26"/>
      <c r="H241" s="26"/>
      <c r="I241" s="125"/>
      <c r="J241" s="26"/>
      <c r="K241" s="26"/>
      <c r="L241" s="26"/>
      <c r="M241" s="60"/>
      <c r="N241" s="73"/>
      <c r="O241" s="69"/>
      <c r="P241" s="26"/>
      <c r="Q241" s="26"/>
      <c r="R241" s="26"/>
      <c r="S241" s="64"/>
    </row>
    <row r="242" spans="4:19" s="20" customFormat="1">
      <c r="D242" s="26"/>
      <c r="E242" s="26"/>
      <c r="F242" s="26"/>
      <c r="H242" s="26"/>
      <c r="I242" s="125"/>
      <c r="J242" s="26"/>
      <c r="K242" s="26"/>
      <c r="L242" s="26"/>
      <c r="M242" s="60"/>
      <c r="N242" s="73"/>
      <c r="O242" s="69"/>
      <c r="P242" s="26"/>
      <c r="Q242" s="26"/>
      <c r="R242" s="26"/>
      <c r="S242" s="64"/>
    </row>
    <row r="243" spans="4:19" s="20" customFormat="1">
      <c r="D243" s="26"/>
      <c r="E243" s="26"/>
      <c r="F243" s="26"/>
      <c r="H243" s="26"/>
      <c r="I243" s="125"/>
      <c r="J243" s="26"/>
      <c r="K243" s="26"/>
      <c r="L243" s="26"/>
      <c r="M243" s="60"/>
      <c r="N243" s="73"/>
      <c r="O243" s="69"/>
      <c r="P243" s="26"/>
      <c r="Q243" s="26"/>
      <c r="R243" s="26"/>
      <c r="S243" s="64"/>
    </row>
    <row r="244" spans="4:19" s="20" customFormat="1">
      <c r="D244" s="26"/>
      <c r="E244" s="26"/>
      <c r="F244" s="26"/>
      <c r="H244" s="26"/>
      <c r="I244" s="125"/>
      <c r="J244" s="26"/>
      <c r="K244" s="26"/>
      <c r="L244" s="26"/>
      <c r="M244" s="60"/>
      <c r="N244" s="73"/>
      <c r="O244" s="69"/>
      <c r="P244" s="26"/>
      <c r="Q244" s="26"/>
      <c r="R244" s="26"/>
      <c r="S244" s="64"/>
    </row>
    <row r="245" spans="4:19" s="20" customFormat="1">
      <c r="D245" s="26"/>
      <c r="E245" s="26"/>
      <c r="F245" s="26"/>
      <c r="H245" s="26"/>
      <c r="I245" s="125"/>
      <c r="J245" s="26"/>
      <c r="K245" s="26"/>
      <c r="L245" s="26"/>
      <c r="M245" s="60"/>
      <c r="N245" s="73"/>
      <c r="O245" s="69"/>
      <c r="P245" s="26"/>
      <c r="Q245" s="26"/>
      <c r="R245" s="26"/>
      <c r="S245" s="64"/>
    </row>
    <row r="246" spans="4:19" s="20" customFormat="1">
      <c r="D246" s="26"/>
      <c r="E246" s="26"/>
      <c r="F246" s="26"/>
      <c r="H246" s="26"/>
      <c r="I246" s="125"/>
      <c r="J246" s="26"/>
      <c r="K246" s="26"/>
      <c r="L246" s="26"/>
      <c r="M246" s="60"/>
      <c r="N246" s="73"/>
      <c r="O246" s="69"/>
      <c r="P246" s="26"/>
      <c r="Q246" s="26"/>
      <c r="R246" s="26"/>
      <c r="S246" s="64"/>
    </row>
    <row r="247" spans="4:19" s="20" customFormat="1">
      <c r="D247" s="26"/>
      <c r="E247" s="26"/>
      <c r="F247" s="26"/>
      <c r="H247" s="26"/>
      <c r="I247" s="125"/>
      <c r="J247" s="26"/>
      <c r="K247" s="26"/>
      <c r="L247" s="26"/>
      <c r="M247" s="60"/>
      <c r="N247" s="73"/>
      <c r="O247" s="69"/>
      <c r="P247" s="26"/>
      <c r="Q247" s="26"/>
      <c r="R247" s="26"/>
      <c r="S247" s="64"/>
    </row>
    <row r="248" spans="4:19" s="20" customFormat="1">
      <c r="D248" s="26"/>
      <c r="E248" s="26"/>
      <c r="F248" s="26"/>
      <c r="H248" s="26"/>
      <c r="I248" s="125"/>
      <c r="J248" s="26"/>
      <c r="K248" s="26"/>
      <c r="L248" s="26"/>
      <c r="M248" s="60"/>
      <c r="N248" s="73"/>
      <c r="O248" s="69"/>
      <c r="P248" s="26"/>
      <c r="Q248" s="26"/>
      <c r="R248" s="26"/>
      <c r="S248" s="64"/>
    </row>
    <row r="249" spans="4:19" s="20" customFormat="1">
      <c r="D249" s="26"/>
      <c r="E249" s="26"/>
      <c r="F249" s="26"/>
      <c r="H249" s="26"/>
      <c r="I249" s="125"/>
      <c r="J249" s="26"/>
      <c r="K249" s="26"/>
      <c r="L249" s="26"/>
      <c r="M249" s="60"/>
      <c r="N249" s="73"/>
      <c r="O249" s="69"/>
      <c r="P249" s="26"/>
      <c r="Q249" s="26"/>
      <c r="R249" s="26"/>
      <c r="S249" s="64"/>
    </row>
    <row r="250" spans="4:19" s="20" customFormat="1">
      <c r="D250" s="26"/>
      <c r="E250" s="26"/>
      <c r="F250" s="26"/>
      <c r="H250" s="26"/>
      <c r="I250" s="125"/>
      <c r="J250" s="26"/>
      <c r="K250" s="26"/>
      <c r="L250" s="26"/>
      <c r="M250" s="60"/>
      <c r="N250" s="73"/>
      <c r="O250" s="69"/>
      <c r="P250" s="26"/>
      <c r="Q250" s="26"/>
      <c r="R250" s="26"/>
      <c r="S250" s="64"/>
    </row>
    <row r="251" spans="4:19" s="20" customFormat="1">
      <c r="D251" s="26"/>
      <c r="E251" s="26"/>
      <c r="F251" s="26"/>
      <c r="H251" s="26"/>
      <c r="I251" s="125"/>
      <c r="J251" s="26"/>
      <c r="K251" s="26"/>
      <c r="L251" s="26"/>
      <c r="M251" s="60"/>
      <c r="N251" s="73"/>
      <c r="O251" s="69"/>
      <c r="P251" s="26"/>
      <c r="Q251" s="26"/>
      <c r="R251" s="26"/>
      <c r="S251" s="64"/>
    </row>
    <row r="252" spans="4:19" s="20" customFormat="1">
      <c r="D252" s="26"/>
      <c r="E252" s="26"/>
      <c r="F252" s="26"/>
      <c r="H252" s="26"/>
      <c r="I252" s="125"/>
      <c r="J252" s="26"/>
      <c r="K252" s="26"/>
      <c r="L252" s="26"/>
      <c r="M252" s="60"/>
      <c r="N252" s="73"/>
      <c r="O252" s="69"/>
      <c r="P252" s="26"/>
      <c r="Q252" s="26"/>
      <c r="R252" s="26"/>
      <c r="S252" s="64"/>
    </row>
    <row r="253" spans="4:19" s="20" customFormat="1">
      <c r="D253" s="26"/>
      <c r="E253" s="26"/>
      <c r="F253" s="26"/>
      <c r="H253" s="26"/>
      <c r="I253" s="125"/>
      <c r="J253" s="26"/>
      <c r="K253" s="26"/>
      <c r="L253" s="26"/>
      <c r="M253" s="60"/>
      <c r="N253" s="73"/>
      <c r="O253" s="69"/>
      <c r="P253" s="26"/>
      <c r="Q253" s="26"/>
      <c r="R253" s="26"/>
      <c r="S253" s="64"/>
    </row>
    <row r="254" spans="4:19" s="20" customFormat="1">
      <c r="D254" s="26"/>
      <c r="E254" s="26"/>
      <c r="F254" s="26"/>
      <c r="H254" s="26"/>
      <c r="I254" s="125"/>
      <c r="J254" s="26"/>
      <c r="K254" s="26"/>
      <c r="L254" s="26"/>
      <c r="M254" s="60"/>
      <c r="N254" s="73"/>
      <c r="O254" s="69"/>
      <c r="P254" s="26"/>
      <c r="Q254" s="26"/>
      <c r="R254" s="26"/>
      <c r="S254" s="64"/>
    </row>
    <row r="255" spans="4:19" s="20" customFormat="1">
      <c r="D255" s="26"/>
      <c r="E255" s="26"/>
      <c r="F255" s="26"/>
      <c r="H255" s="26"/>
      <c r="I255" s="125"/>
      <c r="J255" s="26"/>
      <c r="K255" s="26"/>
      <c r="L255" s="26"/>
      <c r="M255" s="60"/>
      <c r="N255" s="73"/>
      <c r="O255" s="69"/>
      <c r="P255" s="26"/>
      <c r="Q255" s="26"/>
      <c r="R255" s="26"/>
      <c r="S255" s="64"/>
    </row>
    <row r="256" spans="4:19" s="20" customFormat="1">
      <c r="D256" s="26"/>
      <c r="E256" s="26"/>
      <c r="F256" s="26"/>
      <c r="H256" s="26"/>
      <c r="I256" s="125"/>
      <c r="J256" s="26"/>
      <c r="K256" s="26"/>
      <c r="L256" s="26"/>
      <c r="M256" s="60"/>
      <c r="N256" s="73"/>
      <c r="O256" s="69"/>
      <c r="P256" s="26"/>
      <c r="Q256" s="26"/>
      <c r="R256" s="26"/>
      <c r="S256" s="64"/>
    </row>
    <row r="257" spans="4:19" s="20" customFormat="1">
      <c r="D257" s="26"/>
      <c r="E257" s="26"/>
      <c r="F257" s="26"/>
      <c r="H257" s="26"/>
      <c r="I257" s="125"/>
      <c r="J257" s="26"/>
      <c r="K257" s="26"/>
      <c r="L257" s="26"/>
      <c r="M257" s="60"/>
      <c r="N257" s="73"/>
      <c r="O257" s="69"/>
      <c r="P257" s="26"/>
      <c r="Q257" s="26"/>
      <c r="R257" s="26"/>
      <c r="S257" s="64"/>
    </row>
    <row r="258" spans="4:19" s="20" customFormat="1">
      <c r="D258" s="26"/>
      <c r="E258" s="26"/>
      <c r="F258" s="26"/>
      <c r="H258" s="26"/>
      <c r="I258" s="125"/>
      <c r="J258" s="26"/>
      <c r="K258" s="26"/>
      <c r="L258" s="26"/>
      <c r="M258" s="60"/>
      <c r="N258" s="73"/>
      <c r="O258" s="69"/>
      <c r="P258" s="26"/>
      <c r="Q258" s="26"/>
      <c r="R258" s="26"/>
      <c r="S258" s="64"/>
    </row>
    <row r="259" spans="4:19" s="20" customFormat="1">
      <c r="D259" s="26"/>
      <c r="E259" s="26"/>
      <c r="F259" s="26"/>
      <c r="H259" s="26"/>
      <c r="I259" s="125"/>
      <c r="J259" s="26"/>
      <c r="K259" s="26"/>
      <c r="L259" s="26"/>
      <c r="M259" s="60"/>
      <c r="N259" s="73"/>
      <c r="O259" s="69"/>
      <c r="P259" s="26"/>
      <c r="Q259" s="26"/>
      <c r="R259" s="26"/>
      <c r="S259" s="64"/>
    </row>
    <row r="260" spans="4:19" s="20" customFormat="1">
      <c r="D260" s="26"/>
      <c r="E260" s="26"/>
      <c r="F260" s="26"/>
      <c r="H260" s="26"/>
      <c r="I260" s="125"/>
      <c r="J260" s="26"/>
      <c r="K260" s="26"/>
      <c r="L260" s="26"/>
      <c r="M260" s="60"/>
      <c r="N260" s="73"/>
      <c r="O260" s="69"/>
      <c r="P260" s="26"/>
      <c r="Q260" s="26"/>
      <c r="R260" s="26"/>
      <c r="S260" s="64"/>
    </row>
    <row r="261" spans="4:19" s="20" customFormat="1">
      <c r="D261" s="26"/>
      <c r="E261" s="26"/>
      <c r="F261" s="26"/>
      <c r="H261" s="26"/>
      <c r="I261" s="125"/>
      <c r="J261" s="26"/>
      <c r="K261" s="26"/>
      <c r="L261" s="26"/>
      <c r="M261" s="60"/>
      <c r="N261" s="73"/>
      <c r="O261" s="69"/>
      <c r="P261" s="26"/>
      <c r="Q261" s="26"/>
      <c r="R261" s="26"/>
      <c r="S261" s="64"/>
    </row>
    <row r="262" spans="4:19" s="20" customFormat="1">
      <c r="D262" s="26"/>
      <c r="E262" s="26"/>
      <c r="F262" s="26"/>
      <c r="H262" s="26"/>
      <c r="I262" s="125"/>
      <c r="J262" s="26"/>
      <c r="K262" s="26"/>
      <c r="L262" s="26"/>
      <c r="M262" s="60"/>
      <c r="N262" s="73"/>
      <c r="O262" s="69"/>
      <c r="P262" s="26"/>
      <c r="Q262" s="26"/>
      <c r="R262" s="26"/>
      <c r="S262" s="64"/>
    </row>
  </sheetData>
  <sheetProtection algorithmName="SHA-512" hashValue="vBrmZo9v/WSst+4x5O8V0b+nzK6RtVH9BnOXjO9mxOAAHIump3t/bkZFGMTa45g2j3gnE/fm5QUfcozRh0Ft8g==" saltValue="neU6KVEyCm3zdAyV5vHKEQ==" spinCount="100000" sheet="1" objects="1" scenarios="1"/>
  <mergeCells count="3">
    <mergeCell ref="D2:G2"/>
    <mergeCell ref="E4:G4"/>
    <mergeCell ref="E6:G6"/>
  </mergeCells>
  <pageMargins left="0.25" right="0.25" top="0.75" bottom="0.75" header="0.3" footer="0.3"/>
  <pageSetup paperSize="8" orientation="landscape" r:id="rId1"/>
  <headerFooter>
    <oddHeader>&amp;R&amp;G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2" sqref="B12"/>
    </sheetView>
  </sheetViews>
  <sheetFormatPr defaultRowHeight="15"/>
  <cols>
    <col min="1" max="1" width="19.7109375" bestFit="1" customWidth="1"/>
    <col min="2" max="2" width="59.7109375" bestFit="1" customWidth="1"/>
  </cols>
  <sheetData>
    <row r="3" spans="1:2">
      <c r="A3" s="11" t="s">
        <v>347</v>
      </c>
      <c r="B3" t="s">
        <v>349</v>
      </c>
    </row>
    <row r="4" spans="1:2">
      <c r="A4" s="12" t="s">
        <v>17</v>
      </c>
      <c r="B4" s="14">
        <v>384380866.3361122</v>
      </c>
    </row>
    <row r="5" spans="1:2">
      <c r="A5" s="13" t="s">
        <v>20</v>
      </c>
      <c r="B5" s="14">
        <v>300886083.3361122</v>
      </c>
    </row>
    <row r="6" spans="1:2">
      <c r="A6" s="15" t="s">
        <v>19</v>
      </c>
      <c r="B6" s="14">
        <v>250119255.05329952</v>
      </c>
    </row>
    <row r="7" spans="1:2">
      <c r="A7" s="15" t="s">
        <v>180</v>
      </c>
      <c r="B7" s="14">
        <v>50766828.282812662</v>
      </c>
    </row>
    <row r="8" spans="1:2">
      <c r="A8" s="13" t="s">
        <v>132</v>
      </c>
      <c r="B8" s="14">
        <v>83494783</v>
      </c>
    </row>
    <row r="9" spans="1:2">
      <c r="A9" s="15" t="s">
        <v>19</v>
      </c>
      <c r="B9" s="14">
        <v>69765400</v>
      </c>
    </row>
    <row r="10" spans="1:2">
      <c r="A10" s="15" t="s">
        <v>180</v>
      </c>
      <c r="B10" s="14">
        <v>12274473</v>
      </c>
    </row>
    <row r="11" spans="1:2">
      <c r="A11" s="15" t="s">
        <v>243</v>
      </c>
      <c r="B11" s="14">
        <v>330000</v>
      </c>
    </row>
    <row r="12" spans="1:2">
      <c r="A12" s="15" t="s">
        <v>112</v>
      </c>
      <c r="B12" s="14">
        <v>1124910</v>
      </c>
    </row>
    <row r="13" spans="1:2">
      <c r="A13" s="12" t="s">
        <v>201</v>
      </c>
      <c r="B13" s="14">
        <v>414115255</v>
      </c>
    </row>
    <row r="14" spans="1:2">
      <c r="A14" s="13" t="s">
        <v>132</v>
      </c>
      <c r="B14" s="14">
        <v>414115255</v>
      </c>
    </row>
    <row r="15" spans="1:2">
      <c r="A15" s="15" t="s">
        <v>19</v>
      </c>
      <c r="B15" s="14">
        <v>306420217</v>
      </c>
    </row>
    <row r="16" spans="1:2">
      <c r="A16" s="15" t="s">
        <v>180</v>
      </c>
      <c r="B16" s="14">
        <v>11170000</v>
      </c>
    </row>
    <row r="17" spans="1:2">
      <c r="A17" s="15" t="s">
        <v>243</v>
      </c>
      <c r="B17" s="14">
        <v>8366500</v>
      </c>
    </row>
    <row r="18" spans="1:2">
      <c r="A18" s="15" t="s">
        <v>112</v>
      </c>
      <c r="B18" s="14">
        <v>88158538</v>
      </c>
    </row>
    <row r="19" spans="1:2">
      <c r="A19" s="12" t="s">
        <v>348</v>
      </c>
      <c r="B19" s="80">
        <v>798496121.33611226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N405"/>
  <sheetViews>
    <sheetView topLeftCell="I1" zoomScale="80" zoomScaleNormal="80" zoomScalePageLayoutView="25" workbookViewId="0">
      <selection activeCell="B1" sqref="B1:C1048576"/>
    </sheetView>
  </sheetViews>
  <sheetFormatPr defaultColWidth="8.85546875" defaultRowHeight="40.9" customHeight="1"/>
  <cols>
    <col min="1" max="1" width="3.7109375" style="1" customWidth="1"/>
    <col min="2" max="3" width="17" style="1" hidden="1" customWidth="1"/>
    <col min="4" max="5" width="17" style="25" customWidth="1"/>
    <col min="6" max="6" width="18.42578125" style="25" customWidth="1"/>
    <col min="7" max="7" width="46.140625" style="17" customWidth="1"/>
    <col min="8" max="8" width="14.7109375" style="25" customWidth="1"/>
    <col min="9" max="9" width="23.5703125" style="110" bestFit="1" customWidth="1"/>
    <col min="10" max="10" width="20.85546875" style="1" customWidth="1"/>
    <col min="11" max="11" width="17.140625" style="25" customWidth="1"/>
    <col min="12" max="12" width="17.85546875" style="25" customWidth="1"/>
    <col min="13" max="13" width="28.28515625" style="1" customWidth="1"/>
    <col min="14" max="14" width="31" style="17" customWidth="1"/>
    <col min="15" max="15" width="40.42578125" style="17" customWidth="1"/>
    <col min="16" max="16" width="27.42578125" style="1" hidden="1" customWidth="1"/>
    <col min="17" max="17" width="16.42578125" style="1" customWidth="1"/>
    <col min="18" max="18" width="15.140625" style="1" hidden="1" customWidth="1"/>
    <col min="19" max="19" width="12" style="1" customWidth="1"/>
    <col min="20" max="20" width="8.85546875" style="1"/>
    <col min="21" max="21" width="11.5703125" style="1" bestFit="1" customWidth="1"/>
    <col min="22" max="22" width="12.7109375" style="1" bestFit="1" customWidth="1"/>
    <col min="23" max="16384" width="8.85546875" style="1"/>
  </cols>
  <sheetData>
    <row r="1" spans="1:170" ht="15">
      <c r="J1" s="16"/>
      <c r="M1" s="17"/>
      <c r="P1" s="18"/>
      <c r="Q1" s="18"/>
    </row>
    <row r="2" spans="1:170" ht="15.75">
      <c r="D2" s="294" t="s">
        <v>0</v>
      </c>
      <c r="E2" s="294"/>
      <c r="F2" s="294"/>
      <c r="G2" s="294"/>
      <c r="H2" s="35"/>
      <c r="I2" s="111"/>
      <c r="J2" s="16"/>
      <c r="L2" s="28" t="s">
        <v>660</v>
      </c>
      <c r="M2" s="17"/>
      <c r="P2" s="18"/>
      <c r="Q2" s="18"/>
    </row>
    <row r="3" spans="1:170" ht="15">
      <c r="D3" s="36"/>
      <c r="J3" s="16"/>
      <c r="L3" s="28"/>
      <c r="M3" s="17"/>
      <c r="P3" s="18"/>
      <c r="Q3" s="18"/>
    </row>
    <row r="4" spans="1:170" ht="15">
      <c r="D4" s="38" t="s">
        <v>1</v>
      </c>
      <c r="E4" s="292" t="s">
        <v>2</v>
      </c>
      <c r="F4" s="292"/>
      <c r="G4" s="292"/>
      <c r="H4" s="292"/>
      <c r="I4" s="112"/>
      <c r="J4" s="291"/>
      <c r="K4" s="291"/>
      <c r="L4" s="291"/>
      <c r="M4" s="291"/>
      <c r="N4" s="291"/>
      <c r="O4" s="291"/>
      <c r="P4" s="291"/>
      <c r="Q4" s="291"/>
      <c r="R4" s="97"/>
    </row>
    <row r="5" spans="1:170" ht="15">
      <c r="D5" s="36"/>
      <c r="J5" s="16"/>
      <c r="M5" s="17"/>
      <c r="P5" s="18"/>
      <c r="Q5" s="18"/>
    </row>
    <row r="6" spans="1:170" ht="15">
      <c r="D6" s="38" t="s">
        <v>3</v>
      </c>
      <c r="E6" s="293" t="s">
        <v>4</v>
      </c>
      <c r="F6" s="293"/>
      <c r="G6" s="293"/>
      <c r="H6" s="293"/>
      <c r="I6" s="113"/>
      <c r="J6" s="16"/>
      <c r="M6" s="19"/>
      <c r="N6" s="53"/>
      <c r="P6" s="18"/>
      <c r="Q6" s="18"/>
    </row>
    <row r="7" spans="1:170" ht="15">
      <c r="J7" s="16"/>
      <c r="M7" s="17"/>
      <c r="P7" s="18"/>
      <c r="Q7" s="18"/>
    </row>
    <row r="8" spans="1:170" s="27" customFormat="1" ht="60" customHeight="1">
      <c r="A8" s="25"/>
      <c r="B8" s="82" t="s">
        <v>662</v>
      </c>
      <c r="C8" s="82" t="s">
        <v>661</v>
      </c>
      <c r="D8" s="82" t="s">
        <v>5</v>
      </c>
      <c r="E8" s="83" t="s">
        <v>6</v>
      </c>
      <c r="F8" s="83" t="s">
        <v>7</v>
      </c>
      <c r="G8" s="83" t="s">
        <v>8</v>
      </c>
      <c r="H8" s="83" t="s">
        <v>9</v>
      </c>
      <c r="I8" s="114" t="s">
        <v>363</v>
      </c>
      <c r="J8" s="83" t="s">
        <v>362</v>
      </c>
      <c r="K8" s="83" t="s">
        <v>10</v>
      </c>
      <c r="L8" s="83" t="s">
        <v>11</v>
      </c>
      <c r="M8" s="83" t="s">
        <v>12</v>
      </c>
      <c r="N8" s="83" t="s">
        <v>13</v>
      </c>
      <c r="O8" s="83" t="s">
        <v>14</v>
      </c>
      <c r="P8" s="83" t="s">
        <v>15</v>
      </c>
      <c r="Q8" s="83" t="s">
        <v>16</v>
      </c>
      <c r="R8" s="84" t="s">
        <v>259</v>
      </c>
      <c r="S8" s="26"/>
      <c r="T8" s="26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</row>
    <row r="9" spans="1:170" customFormat="1" ht="40.9" customHeight="1">
      <c r="A9" s="1"/>
      <c r="B9" s="32"/>
      <c r="C9" s="32"/>
      <c r="D9" s="143">
        <v>1</v>
      </c>
      <c r="E9" s="32" t="s">
        <v>17</v>
      </c>
      <c r="F9" s="32" t="s">
        <v>80</v>
      </c>
      <c r="G9" s="48" t="s">
        <v>383</v>
      </c>
      <c r="H9" s="32" t="s">
        <v>19</v>
      </c>
      <c r="I9" s="99">
        <f>+Zásobník4[[#This Row],[Predpokladané náklady na realizáciu projektu '[eur s DPH']2]]/1.2</f>
        <v>1250000</v>
      </c>
      <c r="J9" s="47">
        <v>1500000</v>
      </c>
      <c r="K9" s="32" t="s">
        <v>132</v>
      </c>
      <c r="L9" s="32" t="s">
        <v>21</v>
      </c>
      <c r="M9" s="48" t="s">
        <v>385</v>
      </c>
      <c r="N9" s="48" t="s">
        <v>23</v>
      </c>
      <c r="O9" s="48" t="s">
        <v>384</v>
      </c>
      <c r="P9" s="48" t="s">
        <v>427</v>
      </c>
      <c r="Q9" s="48" t="s">
        <v>132</v>
      </c>
      <c r="R9" s="3"/>
      <c r="S9" s="21"/>
      <c r="T9" s="22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</row>
    <row r="10" spans="1:170" customFormat="1" ht="40.9" customHeight="1">
      <c r="A10" s="1"/>
      <c r="B10" s="32"/>
      <c r="C10" s="32"/>
      <c r="D10" s="180">
        <v>2</v>
      </c>
      <c r="E10" s="173" t="s">
        <v>17</v>
      </c>
      <c r="F10" s="181" t="s">
        <v>379</v>
      </c>
      <c r="G10" s="174" t="s">
        <v>474</v>
      </c>
      <c r="H10" s="173" t="s">
        <v>19</v>
      </c>
      <c r="I10" s="99">
        <f>+Zásobník4[[#This Row],[Predpokladané náklady na realizáciu projektu '[eur s DPH']2]]/1.2</f>
        <v>220466.66666666669</v>
      </c>
      <c r="J10" s="176">
        <v>264560</v>
      </c>
      <c r="K10" s="32" t="s">
        <v>132</v>
      </c>
      <c r="L10" s="32" t="s">
        <v>21</v>
      </c>
      <c r="M10" s="48" t="s">
        <v>29</v>
      </c>
      <c r="N10" s="48" t="s">
        <v>33</v>
      </c>
      <c r="O10" s="48" t="s">
        <v>26</v>
      </c>
      <c r="P10" s="174"/>
      <c r="Q10" s="174" t="s">
        <v>132</v>
      </c>
      <c r="R10" s="178"/>
      <c r="S10" s="21"/>
      <c r="T10" s="2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</row>
    <row r="11" spans="1:170" customFormat="1" ht="40.9" customHeight="1">
      <c r="A11" s="1"/>
      <c r="B11" s="32"/>
      <c r="C11" s="32"/>
      <c r="D11" s="143">
        <v>3</v>
      </c>
      <c r="E11" s="32" t="s">
        <v>17</v>
      </c>
      <c r="F11" s="32" t="s">
        <v>354</v>
      </c>
      <c r="G11" s="48" t="s">
        <v>171</v>
      </c>
      <c r="H11" s="32" t="s">
        <v>19</v>
      </c>
      <c r="I11" s="99">
        <f>+Zásobník4[[#This Row],[Predpokladané náklady na realizáciu projektu '[eur s DPH']2]]/1.2</f>
        <v>295833.33333333337</v>
      </c>
      <c r="J11" s="47">
        <v>355000</v>
      </c>
      <c r="K11" s="32" t="s">
        <v>20</v>
      </c>
      <c r="L11" s="32" t="s">
        <v>21</v>
      </c>
      <c r="M11" s="48" t="s">
        <v>29</v>
      </c>
      <c r="N11" s="48" t="s">
        <v>33</v>
      </c>
      <c r="O11" s="48" t="s">
        <v>26</v>
      </c>
      <c r="P11" s="48" t="s">
        <v>170</v>
      </c>
      <c r="Q11" s="48" t="s">
        <v>387</v>
      </c>
      <c r="R11" s="3"/>
      <c r="S11" s="21"/>
      <c r="T11" s="2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</row>
    <row r="12" spans="1:170" customFormat="1" ht="40.9" customHeight="1">
      <c r="A12" s="1"/>
      <c r="B12" s="32"/>
      <c r="C12" s="32"/>
      <c r="D12" s="143">
        <v>4</v>
      </c>
      <c r="E12" s="32" t="s">
        <v>17</v>
      </c>
      <c r="F12" s="32" t="s">
        <v>354</v>
      </c>
      <c r="G12" s="48" t="s">
        <v>172</v>
      </c>
      <c r="H12" s="32" t="s">
        <v>19</v>
      </c>
      <c r="I12" s="99">
        <f>+Zásobník4[[#This Row],[Predpokladané náklady na realizáciu projektu '[eur s DPH']2]]/1.2</f>
        <v>191666.66666666669</v>
      </c>
      <c r="J12" s="47">
        <v>230000</v>
      </c>
      <c r="K12" s="32" t="s">
        <v>20</v>
      </c>
      <c r="L12" s="32" t="s">
        <v>21</v>
      </c>
      <c r="M12" s="48" t="s">
        <v>29</v>
      </c>
      <c r="N12" s="48" t="s">
        <v>33</v>
      </c>
      <c r="O12" s="48" t="s">
        <v>26</v>
      </c>
      <c r="P12" s="48" t="s">
        <v>170</v>
      </c>
      <c r="Q12" s="48" t="s">
        <v>387</v>
      </c>
      <c r="R12" s="3"/>
      <c r="S12" s="21"/>
      <c r="T12" s="22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</row>
    <row r="13" spans="1:170" customFormat="1" ht="40.9" customHeight="1">
      <c r="A13" s="1"/>
      <c r="B13" s="32"/>
      <c r="C13" s="32"/>
      <c r="D13" s="143">
        <v>5</v>
      </c>
      <c r="E13" s="32" t="s">
        <v>17</v>
      </c>
      <c r="F13" s="32" t="s">
        <v>354</v>
      </c>
      <c r="G13" s="48" t="s">
        <v>173</v>
      </c>
      <c r="H13" s="32" t="s">
        <v>19</v>
      </c>
      <c r="I13" s="99">
        <f>+Zásobník4[[#This Row],[Predpokladané náklady na realizáciu projektu '[eur s DPH']2]]/1.2</f>
        <v>8333.3333333333339</v>
      </c>
      <c r="J13" s="47">
        <v>10000</v>
      </c>
      <c r="K13" s="32" t="s">
        <v>20</v>
      </c>
      <c r="L13" s="32" t="s">
        <v>21</v>
      </c>
      <c r="M13" s="48" t="s">
        <v>29</v>
      </c>
      <c r="N13" s="48" t="s">
        <v>33</v>
      </c>
      <c r="O13" s="48" t="s">
        <v>268</v>
      </c>
      <c r="P13" s="48" t="s">
        <v>170</v>
      </c>
      <c r="Q13" s="48" t="s">
        <v>387</v>
      </c>
      <c r="R13" s="3"/>
      <c r="S13" s="21"/>
      <c r="T13" s="22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</row>
    <row r="14" spans="1:170" customFormat="1" ht="40.9" customHeight="1">
      <c r="A14" s="1"/>
      <c r="B14" s="32"/>
      <c r="C14" s="32"/>
      <c r="D14" s="143">
        <v>6</v>
      </c>
      <c r="E14" s="32" t="s">
        <v>17</v>
      </c>
      <c r="F14" s="32" t="s">
        <v>354</v>
      </c>
      <c r="G14" s="48" t="s">
        <v>174</v>
      </c>
      <c r="H14" s="32" t="s">
        <v>19</v>
      </c>
      <c r="I14" s="99">
        <f>+Zásobník4[[#This Row],[Predpokladané náklady na realizáciu projektu '[eur s DPH']2]]/1.2</f>
        <v>8333.3333333333339</v>
      </c>
      <c r="J14" s="47">
        <v>10000</v>
      </c>
      <c r="K14" s="32" t="s">
        <v>20</v>
      </c>
      <c r="L14" s="32" t="s">
        <v>21</v>
      </c>
      <c r="M14" s="48" t="s">
        <v>29</v>
      </c>
      <c r="N14" s="48" t="s">
        <v>33</v>
      </c>
      <c r="O14" s="48" t="s">
        <v>268</v>
      </c>
      <c r="P14" s="48" t="s">
        <v>170</v>
      </c>
      <c r="Q14" s="48" t="s">
        <v>387</v>
      </c>
      <c r="R14" s="3"/>
      <c r="S14" s="21"/>
      <c r="T14" s="22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</row>
    <row r="15" spans="1:170" customFormat="1" ht="40.9" customHeight="1">
      <c r="A15" s="1"/>
      <c r="B15" s="32"/>
      <c r="C15" s="32"/>
      <c r="D15" s="143">
        <v>7</v>
      </c>
      <c r="E15" s="32" t="s">
        <v>17</v>
      </c>
      <c r="F15" s="32" t="s">
        <v>134</v>
      </c>
      <c r="G15" s="48" t="s">
        <v>135</v>
      </c>
      <c r="H15" s="32" t="s">
        <v>19</v>
      </c>
      <c r="I15" s="99">
        <f>+Zásobník4[[#This Row],[Predpokladané náklady na realizáciu projektu '[eur s DPH']2]]/1.2</f>
        <v>1242559.1666666667</v>
      </c>
      <c r="J15" s="47">
        <v>1491071</v>
      </c>
      <c r="K15" s="32" t="s">
        <v>20</v>
      </c>
      <c r="L15" s="32" t="s">
        <v>21</v>
      </c>
      <c r="M15" s="48" t="s">
        <v>136</v>
      </c>
      <c r="N15" s="48" t="s">
        <v>23</v>
      </c>
      <c r="O15" s="48" t="s">
        <v>26</v>
      </c>
      <c r="P15" s="48"/>
      <c r="Q15" s="48" t="s">
        <v>387</v>
      </c>
      <c r="R15" s="3"/>
      <c r="S15" s="21"/>
      <c r="T15" s="20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</row>
    <row r="16" spans="1:170" customFormat="1" ht="40.9" customHeight="1">
      <c r="A16" s="1"/>
      <c r="B16" s="32"/>
      <c r="C16" s="32"/>
      <c r="D16" s="143">
        <v>8</v>
      </c>
      <c r="E16" s="32" t="s">
        <v>17</v>
      </c>
      <c r="F16" s="32" t="s">
        <v>134</v>
      </c>
      <c r="G16" s="48" t="s">
        <v>138</v>
      </c>
      <c r="H16" s="32" t="s">
        <v>19</v>
      </c>
      <c r="I16" s="99">
        <f>+Zásobník4[[#This Row],[Predpokladané náklady na realizáciu projektu '[eur s DPH']2]]/1.2</f>
        <v>29166.666666666668</v>
      </c>
      <c r="J16" s="47">
        <v>35000</v>
      </c>
      <c r="K16" s="32" t="s">
        <v>20</v>
      </c>
      <c r="L16" s="32" t="s">
        <v>21</v>
      </c>
      <c r="M16" s="48" t="s">
        <v>29</v>
      </c>
      <c r="N16" s="48" t="s">
        <v>33</v>
      </c>
      <c r="O16" s="48" t="s">
        <v>268</v>
      </c>
      <c r="P16" s="48"/>
      <c r="Q16" s="48" t="s">
        <v>387</v>
      </c>
      <c r="R16" s="3"/>
      <c r="S16" s="21"/>
      <c r="T16" s="20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</row>
    <row r="17" spans="1:170" customFormat="1" ht="40.9" customHeight="1">
      <c r="A17" s="1"/>
      <c r="B17" s="32"/>
      <c r="C17" s="32"/>
      <c r="D17" s="143">
        <v>9</v>
      </c>
      <c r="E17" s="32" t="s">
        <v>17</v>
      </c>
      <c r="F17" s="32" t="s">
        <v>134</v>
      </c>
      <c r="G17" s="48" t="s">
        <v>139</v>
      </c>
      <c r="H17" s="32" t="s">
        <v>19</v>
      </c>
      <c r="I17" s="99">
        <f>+Zásobník4[[#This Row],[Predpokladané náklady na realizáciu projektu '[eur s DPH']2]]/1.2</f>
        <v>18333.333333333336</v>
      </c>
      <c r="J17" s="47">
        <v>22000</v>
      </c>
      <c r="K17" s="32" t="s">
        <v>20</v>
      </c>
      <c r="L17" s="32" t="s">
        <v>21</v>
      </c>
      <c r="M17" s="48" t="s">
        <v>29</v>
      </c>
      <c r="N17" s="48" t="s">
        <v>33</v>
      </c>
      <c r="O17" s="48" t="s">
        <v>26</v>
      </c>
      <c r="P17" s="48"/>
      <c r="Q17" s="48" t="s">
        <v>387</v>
      </c>
      <c r="R17" s="3"/>
      <c r="S17" s="21"/>
      <c r="T17" s="20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</row>
    <row r="18" spans="1:170" customFormat="1" ht="40.9" customHeight="1">
      <c r="A18" s="1"/>
      <c r="B18" s="32"/>
      <c r="C18" s="32"/>
      <c r="D18" s="143">
        <v>10</v>
      </c>
      <c r="E18" s="32" t="s">
        <v>17</v>
      </c>
      <c r="F18" s="32" t="s">
        <v>141</v>
      </c>
      <c r="G18" s="48" t="s">
        <v>140</v>
      </c>
      <c r="H18" s="32" t="s">
        <v>19</v>
      </c>
      <c r="I18" s="99">
        <f>+Zásobník4[[#This Row],[Predpokladané náklady na realizáciu projektu '[eur s DPH']2]]/1.2</f>
        <v>3750</v>
      </c>
      <c r="J18" s="47">
        <v>4500</v>
      </c>
      <c r="K18" s="32" t="s">
        <v>132</v>
      </c>
      <c r="L18" s="32" t="s">
        <v>21</v>
      </c>
      <c r="M18" s="48" t="s">
        <v>29</v>
      </c>
      <c r="N18" s="48" t="s">
        <v>33</v>
      </c>
      <c r="O18" s="48" t="s">
        <v>268</v>
      </c>
      <c r="P18" s="48"/>
      <c r="Q18" s="48" t="s">
        <v>31</v>
      </c>
      <c r="R18" s="31"/>
      <c r="S18" s="21"/>
      <c r="T18" s="20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</row>
    <row r="19" spans="1:170" customFormat="1" ht="40.9" customHeight="1">
      <c r="A19" s="1"/>
      <c r="B19" s="32"/>
      <c r="C19" s="32"/>
      <c r="D19" s="143">
        <v>11</v>
      </c>
      <c r="E19" s="32" t="s">
        <v>17</v>
      </c>
      <c r="F19" s="32" t="s">
        <v>177</v>
      </c>
      <c r="G19" s="48" t="s">
        <v>143</v>
      </c>
      <c r="H19" s="32" t="s">
        <v>19</v>
      </c>
      <c r="I19" s="99">
        <f>+Zásobník4[[#This Row],[Predpokladané náklady na realizáciu projektu '[eur s DPH']2]]/1.2</f>
        <v>1625000</v>
      </c>
      <c r="J19" s="47">
        <v>1950000</v>
      </c>
      <c r="K19" s="32" t="s">
        <v>20</v>
      </c>
      <c r="L19" s="32" t="s">
        <v>21</v>
      </c>
      <c r="M19" s="48" t="s">
        <v>29</v>
      </c>
      <c r="N19" s="48" t="s">
        <v>30</v>
      </c>
      <c r="O19" s="48" t="s">
        <v>26</v>
      </c>
      <c r="P19" s="48"/>
      <c r="Q19" s="48" t="s">
        <v>387</v>
      </c>
      <c r="R19" s="3"/>
      <c r="S19" s="21"/>
      <c r="T19" s="20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</row>
    <row r="20" spans="1:170" customFormat="1" ht="40.9" customHeight="1">
      <c r="A20" s="1"/>
      <c r="B20" s="32"/>
      <c r="C20" s="32"/>
      <c r="D20" s="143">
        <v>12</v>
      </c>
      <c r="E20" s="32" t="s">
        <v>17</v>
      </c>
      <c r="F20" s="32" t="s">
        <v>177</v>
      </c>
      <c r="G20" s="48" t="s">
        <v>144</v>
      </c>
      <c r="H20" s="32" t="s">
        <v>19</v>
      </c>
      <c r="I20" s="99">
        <f>+Zásobník4[[#This Row],[Predpokladané náklady na realizáciu projektu '[eur s DPH']2]]/1.2</f>
        <v>1402500</v>
      </c>
      <c r="J20" s="47">
        <v>1683000</v>
      </c>
      <c r="K20" s="32" t="s">
        <v>20</v>
      </c>
      <c r="L20" s="32" t="s">
        <v>21</v>
      </c>
      <c r="M20" s="48" t="s">
        <v>145</v>
      </c>
      <c r="N20" s="48" t="s">
        <v>33</v>
      </c>
      <c r="O20" s="48" t="s">
        <v>26</v>
      </c>
      <c r="P20" s="48"/>
      <c r="Q20" s="48" t="s">
        <v>387</v>
      </c>
      <c r="R20" s="3"/>
      <c r="S20" s="21"/>
      <c r="T20" s="20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</row>
    <row r="21" spans="1:170" customFormat="1" ht="40.9" customHeight="1">
      <c r="A21" s="1"/>
      <c r="B21" s="32"/>
      <c r="C21" s="32"/>
      <c r="D21" s="143">
        <v>13</v>
      </c>
      <c r="E21" s="32" t="s">
        <v>17</v>
      </c>
      <c r="F21" s="32" t="s">
        <v>177</v>
      </c>
      <c r="G21" s="48" t="s">
        <v>146</v>
      </c>
      <c r="H21" s="32" t="s">
        <v>19</v>
      </c>
      <c r="I21" s="99">
        <f>+Zásobník4[[#This Row],[Predpokladané náklady na realizáciu projektu '[eur s DPH']2]]/1.2</f>
        <v>1333333.3333333335</v>
      </c>
      <c r="J21" s="47">
        <v>1600000</v>
      </c>
      <c r="K21" s="32" t="s">
        <v>20</v>
      </c>
      <c r="L21" s="32" t="s">
        <v>21</v>
      </c>
      <c r="M21" s="48" t="s">
        <v>147</v>
      </c>
      <c r="N21" s="48" t="s">
        <v>30</v>
      </c>
      <c r="O21" s="48" t="s">
        <v>268</v>
      </c>
      <c r="P21" s="48"/>
      <c r="Q21" s="48" t="s">
        <v>387</v>
      </c>
      <c r="R21" s="3"/>
      <c r="S21" s="21"/>
      <c r="T21" s="20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</row>
    <row r="22" spans="1:170" customFormat="1" ht="40.9" customHeight="1">
      <c r="A22" s="1"/>
      <c r="B22" s="32"/>
      <c r="C22" s="32"/>
      <c r="D22" s="143">
        <v>14</v>
      </c>
      <c r="E22" s="32" t="s">
        <v>17</v>
      </c>
      <c r="F22" s="32" t="s">
        <v>177</v>
      </c>
      <c r="G22" s="48" t="s">
        <v>148</v>
      </c>
      <c r="H22" s="32" t="s">
        <v>19</v>
      </c>
      <c r="I22" s="99">
        <f>+Zásobník4[[#This Row],[Predpokladané náklady na realizáciu projektu '[eur s DPH']2]]/1.2</f>
        <v>1056530</v>
      </c>
      <c r="J22" s="47">
        <v>1267836</v>
      </c>
      <c r="K22" s="32" t="s">
        <v>20</v>
      </c>
      <c r="L22" s="32" t="s">
        <v>21</v>
      </c>
      <c r="M22" s="48" t="s">
        <v>145</v>
      </c>
      <c r="N22" s="48" t="s">
        <v>33</v>
      </c>
      <c r="O22" s="48" t="s">
        <v>26</v>
      </c>
      <c r="P22" s="48"/>
      <c r="Q22" s="48" t="s">
        <v>387</v>
      </c>
      <c r="R22" s="3"/>
      <c r="S22" s="21"/>
      <c r="T22" s="20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</row>
    <row r="23" spans="1:170" customFormat="1" ht="40.9" customHeight="1">
      <c r="A23" s="1"/>
      <c r="B23" s="32"/>
      <c r="C23" s="32"/>
      <c r="D23" s="143">
        <v>15</v>
      </c>
      <c r="E23" s="32" t="s">
        <v>17</v>
      </c>
      <c r="F23" s="32" t="s">
        <v>177</v>
      </c>
      <c r="G23" s="48" t="s">
        <v>149</v>
      </c>
      <c r="H23" s="32" t="s">
        <v>19</v>
      </c>
      <c r="I23" s="99">
        <f>+Zásobník4[[#This Row],[Predpokladané náklady na realizáciu projektu '[eur s DPH']2]]/1.2</f>
        <v>775000</v>
      </c>
      <c r="J23" s="47">
        <v>930000</v>
      </c>
      <c r="K23" s="32" t="s">
        <v>20</v>
      </c>
      <c r="L23" s="32" t="s">
        <v>21</v>
      </c>
      <c r="M23" s="48" t="s">
        <v>29</v>
      </c>
      <c r="N23" s="48" t="s">
        <v>33</v>
      </c>
      <c r="O23" s="48" t="s">
        <v>26</v>
      </c>
      <c r="P23" s="48"/>
      <c r="Q23" s="48" t="s">
        <v>387</v>
      </c>
      <c r="R23" s="3"/>
      <c r="S23" s="21"/>
      <c r="T23" s="20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</row>
    <row r="24" spans="1:170" customFormat="1" ht="40.9" customHeight="1">
      <c r="A24" s="1"/>
      <c r="B24" s="32"/>
      <c r="C24" s="32"/>
      <c r="D24" s="143">
        <v>16</v>
      </c>
      <c r="E24" s="32" t="s">
        <v>17</v>
      </c>
      <c r="F24" s="32" t="s">
        <v>177</v>
      </c>
      <c r="G24" s="48" t="s">
        <v>150</v>
      </c>
      <c r="H24" s="32" t="s">
        <v>19</v>
      </c>
      <c r="I24" s="99">
        <f>+Zásobník4[[#This Row],[Predpokladané náklady na realizáciu projektu '[eur s DPH']2]]/1.2</f>
        <v>455000</v>
      </c>
      <c r="J24" s="47">
        <v>546000</v>
      </c>
      <c r="K24" s="32" t="s">
        <v>20</v>
      </c>
      <c r="L24" s="32" t="s">
        <v>21</v>
      </c>
      <c r="M24" s="48" t="s">
        <v>29</v>
      </c>
      <c r="N24" s="48" t="s">
        <v>33</v>
      </c>
      <c r="O24" s="48" t="s">
        <v>26</v>
      </c>
      <c r="P24" s="48"/>
      <c r="Q24" s="48" t="s">
        <v>387</v>
      </c>
      <c r="R24" s="3"/>
      <c r="S24" s="21"/>
      <c r="T24" s="20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</row>
    <row r="25" spans="1:170" customFormat="1" ht="40.9" customHeight="1">
      <c r="A25" s="1"/>
      <c r="B25" s="32"/>
      <c r="C25" s="32"/>
      <c r="D25" s="143">
        <v>17</v>
      </c>
      <c r="E25" s="32" t="s">
        <v>17</v>
      </c>
      <c r="F25" s="32" t="s">
        <v>177</v>
      </c>
      <c r="G25" s="48" t="s">
        <v>151</v>
      </c>
      <c r="H25" s="32" t="s">
        <v>19</v>
      </c>
      <c r="I25" s="99">
        <f>+Zásobník4[[#This Row],[Predpokladané náklady na realizáciu projektu '[eur s DPH']2]]/1.2</f>
        <v>375000</v>
      </c>
      <c r="J25" s="47">
        <v>450000</v>
      </c>
      <c r="K25" s="32" t="s">
        <v>20</v>
      </c>
      <c r="L25" s="32" t="s">
        <v>21</v>
      </c>
      <c r="M25" s="48" t="s">
        <v>29</v>
      </c>
      <c r="N25" s="48" t="s">
        <v>30</v>
      </c>
      <c r="O25" s="48" t="s">
        <v>26</v>
      </c>
      <c r="P25" s="48"/>
      <c r="Q25" s="48" t="s">
        <v>387</v>
      </c>
      <c r="R25" s="3"/>
      <c r="S25" s="21"/>
      <c r="T25" s="20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</row>
    <row r="26" spans="1:170" customFormat="1" ht="40.9" customHeight="1">
      <c r="A26" s="1"/>
      <c r="B26" s="32"/>
      <c r="C26" s="32"/>
      <c r="D26" s="143">
        <v>18</v>
      </c>
      <c r="E26" s="32" t="s">
        <v>17</v>
      </c>
      <c r="F26" s="32" t="s">
        <v>177</v>
      </c>
      <c r="G26" s="48" t="s">
        <v>152</v>
      </c>
      <c r="H26" s="32" t="s">
        <v>19</v>
      </c>
      <c r="I26" s="99">
        <f>+Zásobník4[[#This Row],[Predpokladané náklady na realizáciu projektu '[eur s DPH']2]]/1.2</f>
        <v>333333.33333333337</v>
      </c>
      <c r="J26" s="47">
        <v>400000</v>
      </c>
      <c r="K26" s="32" t="s">
        <v>20</v>
      </c>
      <c r="L26" s="32" t="s">
        <v>21</v>
      </c>
      <c r="M26" s="48" t="s">
        <v>29</v>
      </c>
      <c r="N26" s="48" t="s">
        <v>30</v>
      </c>
      <c r="O26" s="48" t="s">
        <v>26</v>
      </c>
      <c r="P26" s="48"/>
      <c r="Q26" s="48" t="s">
        <v>387</v>
      </c>
      <c r="R26" s="3"/>
      <c r="S26" s="21"/>
      <c r="T26" s="20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</row>
    <row r="27" spans="1:170" customFormat="1" ht="40.9" customHeight="1">
      <c r="A27" s="1"/>
      <c r="B27" s="32"/>
      <c r="C27" s="32"/>
      <c r="D27" s="143">
        <v>19</v>
      </c>
      <c r="E27" s="32" t="s">
        <v>17</v>
      </c>
      <c r="F27" s="32" t="s">
        <v>177</v>
      </c>
      <c r="G27" s="48" t="s">
        <v>153</v>
      </c>
      <c r="H27" s="32" t="s">
        <v>19</v>
      </c>
      <c r="I27" s="99">
        <f>+Zásobník4[[#This Row],[Predpokladané náklady na realizáciu projektu '[eur s DPH']2]]/1.2</f>
        <v>113715.20833333334</v>
      </c>
      <c r="J27" s="47">
        <v>136458.25</v>
      </c>
      <c r="K27" s="32" t="s">
        <v>20</v>
      </c>
      <c r="L27" s="32" t="s">
        <v>21</v>
      </c>
      <c r="M27" s="48" t="s">
        <v>29</v>
      </c>
      <c r="N27" s="48" t="s">
        <v>33</v>
      </c>
      <c r="O27" s="48" t="s">
        <v>268</v>
      </c>
      <c r="P27" s="48"/>
      <c r="Q27" s="48" t="s">
        <v>387</v>
      </c>
      <c r="R27" s="3"/>
      <c r="S27" s="21"/>
      <c r="T27" s="20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</row>
    <row r="28" spans="1:170" customFormat="1" ht="40.9" customHeight="1">
      <c r="A28" s="1"/>
      <c r="B28" s="32"/>
      <c r="C28" s="32"/>
      <c r="D28" s="143">
        <v>20</v>
      </c>
      <c r="E28" s="32" t="s">
        <v>17</v>
      </c>
      <c r="F28" s="32" t="s">
        <v>156</v>
      </c>
      <c r="G28" s="48" t="s">
        <v>361</v>
      </c>
      <c r="H28" s="32" t="s">
        <v>19</v>
      </c>
      <c r="I28" s="99">
        <f>+Zásobník4[[#This Row],[Predpokladané náklady na realizáciu projektu '[eur s DPH']2]]/1.2</f>
        <v>100000</v>
      </c>
      <c r="J28" s="47">
        <v>120000</v>
      </c>
      <c r="K28" s="32" t="s">
        <v>20</v>
      </c>
      <c r="L28" s="32" t="s">
        <v>21</v>
      </c>
      <c r="M28" s="48" t="s">
        <v>29</v>
      </c>
      <c r="N28" s="48" t="s">
        <v>33</v>
      </c>
      <c r="O28" s="48" t="s">
        <v>268</v>
      </c>
      <c r="P28" s="48"/>
      <c r="Q28" s="48" t="s">
        <v>387</v>
      </c>
      <c r="R28" s="3"/>
      <c r="S28" s="21"/>
      <c r="T28" s="20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</row>
    <row r="29" spans="1:170" customFormat="1" ht="40.9" customHeight="1">
      <c r="A29" s="1"/>
      <c r="B29" s="32"/>
      <c r="C29" s="32"/>
      <c r="D29" s="143">
        <v>21</v>
      </c>
      <c r="E29" s="32" t="s">
        <v>17</v>
      </c>
      <c r="F29" s="32" t="s">
        <v>157</v>
      </c>
      <c r="G29" s="48" t="s">
        <v>158</v>
      </c>
      <c r="H29" s="32" t="s">
        <v>19</v>
      </c>
      <c r="I29" s="99">
        <f>+Zásobník4[[#This Row],[Predpokladané náklady na realizáciu projektu '[eur s DPH']2]]/1.2</f>
        <v>25000</v>
      </c>
      <c r="J29" s="47">
        <v>30000</v>
      </c>
      <c r="K29" s="32" t="s">
        <v>20</v>
      </c>
      <c r="L29" s="32" t="s">
        <v>21</v>
      </c>
      <c r="M29" s="48" t="s">
        <v>29</v>
      </c>
      <c r="N29" s="48" t="s">
        <v>33</v>
      </c>
      <c r="O29" s="48" t="s">
        <v>26</v>
      </c>
      <c r="P29" s="48"/>
      <c r="Q29" s="48" t="s">
        <v>387</v>
      </c>
      <c r="R29" s="3"/>
      <c r="S29" s="21"/>
      <c r="T29" s="20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</row>
    <row r="30" spans="1:170" customFormat="1" ht="40.9" customHeight="1">
      <c r="A30" s="1"/>
      <c r="B30" s="32"/>
      <c r="C30" s="32"/>
      <c r="D30" s="143">
        <v>22</v>
      </c>
      <c r="E30" s="32" t="s">
        <v>17</v>
      </c>
      <c r="F30" s="32" t="s">
        <v>157</v>
      </c>
      <c r="G30" s="48" t="s">
        <v>159</v>
      </c>
      <c r="H30" s="32" t="s">
        <v>19</v>
      </c>
      <c r="I30" s="99">
        <f>+Zásobník4[[#This Row],[Predpokladané náklady na realizáciu projektu '[eur s DPH']2]]/1.2</f>
        <v>12500</v>
      </c>
      <c r="J30" s="47">
        <v>15000</v>
      </c>
      <c r="K30" s="32" t="s">
        <v>20</v>
      </c>
      <c r="L30" s="32" t="s">
        <v>21</v>
      </c>
      <c r="M30" s="48" t="s">
        <v>29</v>
      </c>
      <c r="N30" s="48" t="s">
        <v>33</v>
      </c>
      <c r="O30" s="48" t="s">
        <v>26</v>
      </c>
      <c r="P30" s="48"/>
      <c r="Q30" s="48" t="s">
        <v>387</v>
      </c>
      <c r="R30" s="3"/>
      <c r="S30" s="21"/>
      <c r="T30" s="20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</row>
    <row r="31" spans="1:170" customFormat="1" ht="40.9" customHeight="1">
      <c r="A31" s="1"/>
      <c r="B31" s="32"/>
      <c r="C31" s="32"/>
      <c r="D31" s="143">
        <v>23</v>
      </c>
      <c r="E31" s="32" t="s">
        <v>17</v>
      </c>
      <c r="F31" s="32" t="s">
        <v>160</v>
      </c>
      <c r="G31" s="48" t="s">
        <v>161</v>
      </c>
      <c r="H31" s="32" t="s">
        <v>19</v>
      </c>
      <c r="I31" s="99">
        <f>+Zásobník4[[#This Row],[Predpokladané náklady na realizáciu projektu '[eur s DPH']2]]/1.2</f>
        <v>6402430</v>
      </c>
      <c r="J31" s="47">
        <v>7682916</v>
      </c>
      <c r="K31" s="32" t="s">
        <v>20</v>
      </c>
      <c r="L31" s="32" t="s">
        <v>21</v>
      </c>
      <c r="M31" s="48" t="s">
        <v>162</v>
      </c>
      <c r="N31" s="48" t="s">
        <v>163</v>
      </c>
      <c r="O31" s="48" t="s">
        <v>26</v>
      </c>
      <c r="P31" s="48"/>
      <c r="Q31" s="48" t="s">
        <v>387</v>
      </c>
      <c r="R31" s="3"/>
      <c r="S31" s="21"/>
      <c r="T31" s="20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</row>
    <row r="32" spans="1:170" customFormat="1" ht="40.9" customHeight="1">
      <c r="A32" s="1"/>
      <c r="B32" s="32"/>
      <c r="C32" s="32"/>
      <c r="D32" s="143">
        <v>24</v>
      </c>
      <c r="E32" s="32" t="s">
        <v>17</v>
      </c>
      <c r="F32" s="32" t="s">
        <v>167</v>
      </c>
      <c r="G32" s="48" t="s">
        <v>164</v>
      </c>
      <c r="H32" s="32" t="s">
        <v>19</v>
      </c>
      <c r="I32" s="99">
        <f>+Zásobník4[[#This Row],[Predpokladané náklady na realizáciu projektu '[eur s DPH']2]]/1.2</f>
        <v>12500</v>
      </c>
      <c r="J32" s="47">
        <v>15000</v>
      </c>
      <c r="K32" s="32" t="s">
        <v>20</v>
      </c>
      <c r="L32" s="32" t="s">
        <v>21</v>
      </c>
      <c r="M32" s="48" t="s">
        <v>29</v>
      </c>
      <c r="N32" s="48" t="s">
        <v>33</v>
      </c>
      <c r="O32" s="48" t="s">
        <v>268</v>
      </c>
      <c r="P32" s="48"/>
      <c r="Q32" s="48" t="s">
        <v>387</v>
      </c>
      <c r="R32" s="3"/>
      <c r="S32" s="21"/>
      <c r="T32" s="20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</row>
    <row r="33" spans="1:170" customFormat="1" ht="40.9" customHeight="1">
      <c r="A33" s="1"/>
      <c r="B33" s="32"/>
      <c r="C33" s="32"/>
      <c r="D33" s="143">
        <v>25</v>
      </c>
      <c r="E33" s="32" t="s">
        <v>17</v>
      </c>
      <c r="F33" s="32" t="s">
        <v>167</v>
      </c>
      <c r="G33" s="48" t="s">
        <v>165</v>
      </c>
      <c r="H33" s="32" t="s">
        <v>19</v>
      </c>
      <c r="I33" s="99">
        <f>+Zásobník4[[#This Row],[Predpokladané náklady na realizáciu projektu '[eur s DPH']2]]/1.2</f>
        <v>8333.3333333333339</v>
      </c>
      <c r="J33" s="47">
        <v>10000</v>
      </c>
      <c r="K33" s="32" t="s">
        <v>20</v>
      </c>
      <c r="L33" s="32" t="s">
        <v>21</v>
      </c>
      <c r="M33" s="48" t="s">
        <v>29</v>
      </c>
      <c r="N33" s="48" t="s">
        <v>33</v>
      </c>
      <c r="O33" s="48" t="s">
        <v>26</v>
      </c>
      <c r="P33" s="48"/>
      <c r="Q33" s="48" t="s">
        <v>387</v>
      </c>
      <c r="R33" s="3"/>
      <c r="S33" s="21"/>
      <c r="T33" s="20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</row>
    <row r="34" spans="1:170" customFormat="1" ht="40.9" customHeight="1">
      <c r="A34" s="1"/>
      <c r="B34" s="32"/>
      <c r="C34" s="32"/>
      <c r="D34" s="143">
        <v>26</v>
      </c>
      <c r="E34" s="32" t="s">
        <v>17</v>
      </c>
      <c r="F34" s="32" t="s">
        <v>36</v>
      </c>
      <c r="G34" s="48" t="s">
        <v>37</v>
      </c>
      <c r="H34" s="32" t="s">
        <v>19</v>
      </c>
      <c r="I34" s="99">
        <f>+Zásobník4[[#This Row],[Predpokladané náklady na realizáciu projektu '[eur s DPH']2]]/1.2</f>
        <v>125000</v>
      </c>
      <c r="J34" s="47">
        <v>150000</v>
      </c>
      <c r="K34" s="32" t="s">
        <v>20</v>
      </c>
      <c r="L34" s="32" t="s">
        <v>21</v>
      </c>
      <c r="M34" s="48" t="s">
        <v>29</v>
      </c>
      <c r="N34" s="48" t="s">
        <v>33</v>
      </c>
      <c r="O34" s="48" t="s">
        <v>26</v>
      </c>
      <c r="P34" s="48" t="s">
        <v>133</v>
      </c>
      <c r="Q34" s="48" t="s">
        <v>387</v>
      </c>
      <c r="R34" s="9"/>
      <c r="S34" s="23"/>
      <c r="T34" s="20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</row>
    <row r="35" spans="1:170" customFormat="1" ht="40.9" customHeight="1">
      <c r="A35" s="1"/>
      <c r="B35" s="32"/>
      <c r="C35" s="32"/>
      <c r="D35" s="143">
        <v>27</v>
      </c>
      <c r="E35" s="32" t="s">
        <v>38</v>
      </c>
      <c r="F35" s="32" t="s">
        <v>36</v>
      </c>
      <c r="G35" s="48" t="s">
        <v>39</v>
      </c>
      <c r="H35" s="32" t="s">
        <v>19</v>
      </c>
      <c r="I35" s="99">
        <f>+Zásobník4[[#This Row],[Predpokladané náklady na realizáciu projektu '[eur s DPH']2]]/1.2</f>
        <v>83333.333333333343</v>
      </c>
      <c r="J35" s="47">
        <v>100000</v>
      </c>
      <c r="K35" s="32" t="s">
        <v>20</v>
      </c>
      <c r="L35" s="32" t="s">
        <v>21</v>
      </c>
      <c r="M35" s="48" t="s">
        <v>29</v>
      </c>
      <c r="N35" s="48" t="s">
        <v>33</v>
      </c>
      <c r="O35" s="48" t="s">
        <v>26</v>
      </c>
      <c r="P35" s="48" t="s">
        <v>133</v>
      </c>
      <c r="Q35" s="48" t="s">
        <v>387</v>
      </c>
      <c r="R35" s="9"/>
      <c r="S35" s="23"/>
      <c r="T35" s="20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</row>
    <row r="36" spans="1:170" customFormat="1" ht="40.9" customHeight="1">
      <c r="A36" s="1"/>
      <c r="B36" s="32"/>
      <c r="C36" s="32"/>
      <c r="D36" s="143">
        <v>28</v>
      </c>
      <c r="E36" s="32" t="s">
        <v>17</v>
      </c>
      <c r="F36" s="32" t="s">
        <v>36</v>
      </c>
      <c r="G36" s="48" t="s">
        <v>40</v>
      </c>
      <c r="H36" s="32" t="s">
        <v>19</v>
      </c>
      <c r="I36" s="99">
        <f>+Zásobník4[[#This Row],[Predpokladané náklady na realizáciu projektu '[eur s DPH']2]]/1.2</f>
        <v>25000</v>
      </c>
      <c r="J36" s="47">
        <v>30000</v>
      </c>
      <c r="K36" s="32" t="s">
        <v>20</v>
      </c>
      <c r="L36" s="32" t="s">
        <v>21</v>
      </c>
      <c r="M36" s="48" t="s">
        <v>29</v>
      </c>
      <c r="N36" s="48" t="s">
        <v>33</v>
      </c>
      <c r="O36" s="48" t="s">
        <v>26</v>
      </c>
      <c r="P36" s="48" t="s">
        <v>133</v>
      </c>
      <c r="Q36" s="48" t="s">
        <v>387</v>
      </c>
      <c r="R36" s="9"/>
      <c r="S36" s="23"/>
      <c r="T36" s="20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</row>
    <row r="37" spans="1:170" customFormat="1" ht="40.9" customHeight="1">
      <c r="A37" s="1"/>
      <c r="B37" s="32"/>
      <c r="C37" s="32"/>
      <c r="D37" s="143">
        <v>29</v>
      </c>
      <c r="E37" s="32" t="s">
        <v>38</v>
      </c>
      <c r="F37" s="32" t="s">
        <v>36</v>
      </c>
      <c r="G37" s="48" t="s">
        <v>42</v>
      </c>
      <c r="H37" s="32" t="s">
        <v>19</v>
      </c>
      <c r="I37" s="99">
        <f>+Zásobník4[[#This Row],[Predpokladané náklady na realizáciu projektu '[eur s DPH']2]]/1.2</f>
        <v>15000</v>
      </c>
      <c r="J37" s="47">
        <v>18000</v>
      </c>
      <c r="K37" s="32" t="s">
        <v>20</v>
      </c>
      <c r="L37" s="32" t="s">
        <v>21</v>
      </c>
      <c r="M37" s="48" t="s">
        <v>29</v>
      </c>
      <c r="N37" s="48" t="s">
        <v>33</v>
      </c>
      <c r="O37" s="48" t="s">
        <v>26</v>
      </c>
      <c r="P37" s="48" t="s">
        <v>133</v>
      </c>
      <c r="Q37" s="48" t="s">
        <v>387</v>
      </c>
      <c r="R37" s="9"/>
      <c r="S37" s="23"/>
      <c r="T37" s="20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</row>
    <row r="38" spans="1:170" customFormat="1" ht="40.9" customHeight="1">
      <c r="A38" s="1"/>
      <c r="B38" s="32"/>
      <c r="C38" s="32"/>
      <c r="D38" s="143">
        <v>30</v>
      </c>
      <c r="E38" s="32" t="s">
        <v>17</v>
      </c>
      <c r="F38" s="32" t="s">
        <v>49</v>
      </c>
      <c r="G38" s="48" t="s">
        <v>50</v>
      </c>
      <c r="H38" s="32" t="s">
        <v>19</v>
      </c>
      <c r="I38" s="99">
        <f>+Zásobník4[[#This Row],[Predpokladané náklady na realizáciu projektu '[eur s DPH']2]]/1.2</f>
        <v>83333.333333333343</v>
      </c>
      <c r="J38" s="47">
        <v>100000</v>
      </c>
      <c r="K38" s="32" t="s">
        <v>20</v>
      </c>
      <c r="L38" s="32" t="s">
        <v>21</v>
      </c>
      <c r="M38" s="48" t="s">
        <v>29</v>
      </c>
      <c r="N38" s="48" t="s">
        <v>33</v>
      </c>
      <c r="O38" s="48" t="s">
        <v>268</v>
      </c>
      <c r="P38" s="48" t="s">
        <v>133</v>
      </c>
      <c r="Q38" s="48" t="s">
        <v>387</v>
      </c>
      <c r="R38" s="9"/>
      <c r="S38" s="23"/>
      <c r="T38" s="20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</row>
    <row r="39" spans="1:170" customFormat="1" ht="40.9" customHeight="1">
      <c r="A39" s="1"/>
      <c r="B39" s="32"/>
      <c r="C39" s="32"/>
      <c r="D39" s="143">
        <v>31</v>
      </c>
      <c r="E39" s="32" t="s">
        <v>17</v>
      </c>
      <c r="F39" s="32" t="s">
        <v>49</v>
      </c>
      <c r="G39" s="48" t="s">
        <v>51</v>
      </c>
      <c r="H39" s="32" t="s">
        <v>19</v>
      </c>
      <c r="I39" s="99">
        <f>+Zásobník4[[#This Row],[Predpokladané náklady na realizáciu projektu '[eur s DPH']2]]/1.2</f>
        <v>29166.666666666668</v>
      </c>
      <c r="J39" s="47">
        <v>35000</v>
      </c>
      <c r="K39" s="32" t="s">
        <v>20</v>
      </c>
      <c r="L39" s="32" t="s">
        <v>21</v>
      </c>
      <c r="M39" s="48" t="s">
        <v>29</v>
      </c>
      <c r="N39" s="48" t="s">
        <v>33</v>
      </c>
      <c r="O39" s="48" t="s">
        <v>268</v>
      </c>
      <c r="P39" s="48" t="s">
        <v>133</v>
      </c>
      <c r="Q39" s="48" t="s">
        <v>387</v>
      </c>
      <c r="R39" s="9"/>
      <c r="S39" s="23"/>
      <c r="T39" s="20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</row>
    <row r="40" spans="1:170" customFormat="1" ht="40.9" customHeight="1">
      <c r="A40" s="1"/>
      <c r="B40" s="32"/>
      <c r="C40" s="32"/>
      <c r="D40" s="143">
        <v>32</v>
      </c>
      <c r="E40" s="32" t="s">
        <v>38</v>
      </c>
      <c r="F40" s="32" t="s">
        <v>49</v>
      </c>
      <c r="G40" s="48" t="s">
        <v>52</v>
      </c>
      <c r="H40" s="32" t="s">
        <v>19</v>
      </c>
      <c r="I40" s="99">
        <f>+Zásobník4[[#This Row],[Predpokladané náklady na realizáciu projektu '[eur s DPH']2]]/1.2</f>
        <v>5000</v>
      </c>
      <c r="J40" s="47">
        <v>6000</v>
      </c>
      <c r="K40" s="32" t="s">
        <v>20</v>
      </c>
      <c r="L40" s="32" t="s">
        <v>21</v>
      </c>
      <c r="M40" s="48" t="s">
        <v>29</v>
      </c>
      <c r="N40" s="48" t="s">
        <v>33</v>
      </c>
      <c r="O40" s="48" t="s">
        <v>268</v>
      </c>
      <c r="P40" s="48" t="s">
        <v>133</v>
      </c>
      <c r="Q40" s="48" t="s">
        <v>387</v>
      </c>
      <c r="R40" s="9"/>
      <c r="S40" s="23"/>
      <c r="T40" s="20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</row>
    <row r="41" spans="1:170" customFormat="1" ht="40.9" customHeight="1">
      <c r="A41" s="1"/>
      <c r="B41" s="32"/>
      <c r="C41" s="32"/>
      <c r="D41" s="143">
        <v>33</v>
      </c>
      <c r="E41" s="32" t="s">
        <v>38</v>
      </c>
      <c r="F41" s="32" t="s">
        <v>82</v>
      </c>
      <c r="G41" s="48" t="s">
        <v>81</v>
      </c>
      <c r="H41" s="32" t="s">
        <v>19</v>
      </c>
      <c r="I41" s="99">
        <f>+Zásobník4[[#This Row],[Predpokladané náklady na realizáciu projektu '[eur s DPH']2]]/1.2</f>
        <v>12500</v>
      </c>
      <c r="J41" s="47">
        <v>15000</v>
      </c>
      <c r="K41" s="32" t="s">
        <v>20</v>
      </c>
      <c r="L41" s="32" t="s">
        <v>21</v>
      </c>
      <c r="M41" s="48" t="s">
        <v>29</v>
      </c>
      <c r="N41" s="48" t="s">
        <v>33</v>
      </c>
      <c r="O41" s="48" t="s">
        <v>26</v>
      </c>
      <c r="P41" s="48" t="s">
        <v>133</v>
      </c>
      <c r="Q41" s="48" t="s">
        <v>387</v>
      </c>
      <c r="R41" s="9"/>
      <c r="S41" s="23"/>
      <c r="T41" s="20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</row>
    <row r="42" spans="1:170" customFormat="1" ht="40.9" customHeight="1">
      <c r="A42" s="1"/>
      <c r="B42" s="32"/>
      <c r="C42" s="32"/>
      <c r="D42" s="143">
        <v>34</v>
      </c>
      <c r="E42" s="32" t="s">
        <v>17</v>
      </c>
      <c r="F42" s="32" t="s">
        <v>350</v>
      </c>
      <c r="G42" s="48" t="s">
        <v>84</v>
      </c>
      <c r="H42" s="32" t="s">
        <v>19</v>
      </c>
      <c r="I42" s="99">
        <f>+Zásobník4[[#This Row],[Predpokladané náklady na realizáciu projektu '[eur s DPH']2]]/1.2</f>
        <v>7500000</v>
      </c>
      <c r="J42" s="47">
        <v>9000000</v>
      </c>
      <c r="K42" s="32" t="s">
        <v>20</v>
      </c>
      <c r="L42" s="32" t="s">
        <v>21</v>
      </c>
      <c r="M42" s="48" t="s">
        <v>29</v>
      </c>
      <c r="N42" s="48" t="s">
        <v>33</v>
      </c>
      <c r="O42" s="48" t="s">
        <v>26</v>
      </c>
      <c r="P42" s="48" t="s">
        <v>133</v>
      </c>
      <c r="Q42" s="149" t="s">
        <v>387</v>
      </c>
      <c r="R42" s="32"/>
      <c r="S42" s="23"/>
      <c r="T42" s="20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</row>
    <row r="43" spans="1:170" customFormat="1" ht="40.9" customHeight="1">
      <c r="A43" s="1"/>
      <c r="B43" s="32"/>
      <c r="C43" s="32"/>
      <c r="D43" s="143">
        <v>35</v>
      </c>
      <c r="E43" s="32" t="s">
        <v>17</v>
      </c>
      <c r="F43" s="32" t="s">
        <v>350</v>
      </c>
      <c r="G43" s="48" t="s">
        <v>85</v>
      </c>
      <c r="H43" s="32" t="s">
        <v>19</v>
      </c>
      <c r="I43" s="99">
        <f>+Zásobník4[[#This Row],[Predpokladané náklady na realizáciu projektu '[eur s DPH']2]]/1.2</f>
        <v>304166.66666666669</v>
      </c>
      <c r="J43" s="47">
        <v>365000</v>
      </c>
      <c r="K43" s="32" t="s">
        <v>20</v>
      </c>
      <c r="L43" s="32" t="s">
        <v>21</v>
      </c>
      <c r="M43" s="48" t="s">
        <v>29</v>
      </c>
      <c r="N43" s="48" t="s">
        <v>33</v>
      </c>
      <c r="O43" s="48" t="s">
        <v>26</v>
      </c>
      <c r="P43" s="48" t="s">
        <v>133</v>
      </c>
      <c r="Q43" s="149" t="s">
        <v>387</v>
      </c>
      <c r="R43" s="32"/>
      <c r="S43" s="23"/>
      <c r="T43" s="20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</row>
    <row r="44" spans="1:170" s="2" customFormat="1" ht="40.9" customHeight="1">
      <c r="A44" s="1"/>
      <c r="B44" s="32"/>
      <c r="C44" s="32"/>
      <c r="D44" s="143">
        <v>36</v>
      </c>
      <c r="E44" s="32" t="s">
        <v>38</v>
      </c>
      <c r="F44" s="32" t="s">
        <v>269</v>
      </c>
      <c r="G44" s="48" t="s">
        <v>286</v>
      </c>
      <c r="H44" s="32" t="s">
        <v>19</v>
      </c>
      <c r="I44" s="99">
        <f>+Zásobník4[[#This Row],[Predpokladané náklady na realizáciu projektu '[eur s DPH']2]]/1.2</f>
        <v>8750</v>
      </c>
      <c r="J44" s="47">
        <v>10500</v>
      </c>
      <c r="K44" s="32" t="s">
        <v>20</v>
      </c>
      <c r="L44" s="32" t="s">
        <v>21</v>
      </c>
      <c r="M44" s="48" t="s">
        <v>287</v>
      </c>
      <c r="N44" s="48" t="s">
        <v>35</v>
      </c>
      <c r="O44" s="48" t="s">
        <v>288</v>
      </c>
      <c r="P44" s="48"/>
      <c r="Q44" s="48" t="s">
        <v>387</v>
      </c>
      <c r="R44" s="9"/>
      <c r="S44" s="23"/>
      <c r="T44" s="20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</row>
    <row r="45" spans="1:170" s="2" customFormat="1" ht="40.9" customHeight="1">
      <c r="A45" s="1"/>
      <c r="B45" s="32"/>
      <c r="C45" s="32"/>
      <c r="D45" s="143">
        <v>37</v>
      </c>
      <c r="E45" s="32" t="s">
        <v>17</v>
      </c>
      <c r="F45" s="32" t="s">
        <v>269</v>
      </c>
      <c r="G45" s="48" t="s">
        <v>270</v>
      </c>
      <c r="H45" s="32" t="s">
        <v>19</v>
      </c>
      <c r="I45" s="99">
        <f>+Zásobník4[[#This Row],[Predpokladané náklady na realizáciu projektu '[eur s DPH']2]]/1.2</f>
        <v>83666.666666666672</v>
      </c>
      <c r="J45" s="47">
        <v>100400</v>
      </c>
      <c r="K45" s="32" t="s">
        <v>20</v>
      </c>
      <c r="L45" s="32" t="s">
        <v>21</v>
      </c>
      <c r="M45" s="48" t="s">
        <v>271</v>
      </c>
      <c r="N45" s="48" t="s">
        <v>35</v>
      </c>
      <c r="O45" s="48" t="s">
        <v>288</v>
      </c>
      <c r="P45" s="48"/>
      <c r="Q45" s="48" t="s">
        <v>387</v>
      </c>
      <c r="R45" s="9"/>
      <c r="S45" s="23"/>
      <c r="T45" s="20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</row>
    <row r="46" spans="1:170" s="2" customFormat="1" ht="40.9" customHeight="1">
      <c r="A46" s="1"/>
      <c r="B46" s="32"/>
      <c r="C46" s="32"/>
      <c r="D46" s="143">
        <v>38</v>
      </c>
      <c r="E46" s="32" t="s">
        <v>17</v>
      </c>
      <c r="F46" s="32" t="s">
        <v>269</v>
      </c>
      <c r="G46" s="48" t="s">
        <v>273</v>
      </c>
      <c r="H46" s="32" t="s">
        <v>19</v>
      </c>
      <c r="I46" s="99">
        <f>+Zásobník4[[#This Row],[Predpokladané náklady na realizáciu projektu '[eur s DPH']2]]/1.2</f>
        <v>80416.666666666672</v>
      </c>
      <c r="J46" s="47">
        <v>96500</v>
      </c>
      <c r="K46" s="32" t="s">
        <v>20</v>
      </c>
      <c r="L46" s="32" t="s">
        <v>21</v>
      </c>
      <c r="M46" s="48" t="s">
        <v>274</v>
      </c>
      <c r="N46" s="48" t="s">
        <v>35</v>
      </c>
      <c r="O46" s="48" t="s">
        <v>288</v>
      </c>
      <c r="P46" s="48"/>
      <c r="Q46" s="48" t="s">
        <v>387</v>
      </c>
      <c r="R46" s="9"/>
      <c r="S46" s="23"/>
      <c r="T46" s="20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</row>
    <row r="47" spans="1:170" s="2" customFormat="1" ht="40.9" customHeight="1">
      <c r="A47" s="1"/>
      <c r="B47" s="32"/>
      <c r="C47" s="32"/>
      <c r="D47" s="143">
        <v>39</v>
      </c>
      <c r="E47" s="32" t="s">
        <v>17</v>
      </c>
      <c r="F47" s="32" t="s">
        <v>269</v>
      </c>
      <c r="G47" s="48" t="s">
        <v>275</v>
      </c>
      <c r="H47" s="32" t="s">
        <v>19</v>
      </c>
      <c r="I47" s="99">
        <f>+Zásobník4[[#This Row],[Predpokladané náklady na realizáciu projektu '[eur s DPH']2]]/1.2</f>
        <v>74166.666666666672</v>
      </c>
      <c r="J47" s="47">
        <v>89000</v>
      </c>
      <c r="K47" s="32" t="s">
        <v>132</v>
      </c>
      <c r="L47" s="32" t="s">
        <v>21</v>
      </c>
      <c r="M47" s="48" t="s">
        <v>276</v>
      </c>
      <c r="N47" s="48" t="s">
        <v>35</v>
      </c>
      <c r="O47" s="48" t="s">
        <v>288</v>
      </c>
      <c r="P47" s="48" t="s">
        <v>438</v>
      </c>
      <c r="Q47" s="48" t="s">
        <v>439</v>
      </c>
      <c r="R47" s="9"/>
      <c r="S47" s="23"/>
      <c r="T47" s="20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</row>
    <row r="48" spans="1:170" s="2" customFormat="1" ht="40.9" customHeight="1">
      <c r="A48" s="1"/>
      <c r="B48" s="32"/>
      <c r="C48" s="32"/>
      <c r="D48" s="143">
        <v>40</v>
      </c>
      <c r="E48" s="32" t="s">
        <v>38</v>
      </c>
      <c r="F48" s="32" t="s">
        <v>269</v>
      </c>
      <c r="G48" s="48" t="s">
        <v>277</v>
      </c>
      <c r="H48" s="32" t="s">
        <v>19</v>
      </c>
      <c r="I48" s="99">
        <f>+Zásobník4[[#This Row],[Predpokladané náklady na realizáciu projektu '[eur s DPH']2]]/1.2</f>
        <v>69166.666666666672</v>
      </c>
      <c r="J48" s="47">
        <v>83000</v>
      </c>
      <c r="K48" s="32" t="s">
        <v>20</v>
      </c>
      <c r="L48" s="32" t="s">
        <v>21</v>
      </c>
      <c r="M48" s="48" t="s">
        <v>278</v>
      </c>
      <c r="N48" s="48" t="s">
        <v>35</v>
      </c>
      <c r="O48" s="48" t="s">
        <v>288</v>
      </c>
      <c r="P48" s="48"/>
      <c r="Q48" s="48" t="s">
        <v>387</v>
      </c>
      <c r="R48" s="9"/>
      <c r="S48" s="23"/>
      <c r="T48" s="20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</row>
    <row r="49" spans="1:170" customFormat="1" ht="40.9" customHeight="1">
      <c r="A49" s="1"/>
      <c r="B49" s="32"/>
      <c r="C49" s="32"/>
      <c r="D49" s="143">
        <v>41</v>
      </c>
      <c r="E49" s="32" t="s">
        <v>17</v>
      </c>
      <c r="F49" s="32" t="s">
        <v>89</v>
      </c>
      <c r="G49" s="48" t="s">
        <v>90</v>
      </c>
      <c r="H49" s="32" t="s">
        <v>19</v>
      </c>
      <c r="I49" s="99">
        <f>+Zásobník4[[#This Row],[Predpokladané náklady na realizáciu projektu '[eur s DPH']2]]/1.2</f>
        <v>125000</v>
      </c>
      <c r="J49" s="47">
        <v>150000</v>
      </c>
      <c r="K49" s="32" t="s">
        <v>20</v>
      </c>
      <c r="L49" s="32" t="s">
        <v>21</v>
      </c>
      <c r="M49" s="48" t="s">
        <v>22</v>
      </c>
      <c r="N49" s="48" t="s">
        <v>33</v>
      </c>
      <c r="O49" s="48" t="s">
        <v>268</v>
      </c>
      <c r="P49" s="48" t="s">
        <v>133</v>
      </c>
      <c r="Q49" s="48" t="s">
        <v>387</v>
      </c>
      <c r="R49" s="9"/>
      <c r="S49" s="23"/>
      <c r="T49" s="20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</row>
    <row r="50" spans="1:170" customFormat="1" ht="40.9" customHeight="1">
      <c r="A50" s="1"/>
      <c r="B50" s="32"/>
      <c r="C50" s="32"/>
      <c r="D50" s="143">
        <v>42</v>
      </c>
      <c r="E50" s="32" t="s">
        <v>17</v>
      </c>
      <c r="F50" s="32" t="s">
        <v>89</v>
      </c>
      <c r="G50" s="48" t="s">
        <v>91</v>
      </c>
      <c r="H50" s="32" t="s">
        <v>19</v>
      </c>
      <c r="I50" s="99">
        <f>+Zásobník4[[#This Row],[Predpokladané náklady na realizáciu projektu '[eur s DPH']2]]/1.2</f>
        <v>16666.666666666668</v>
      </c>
      <c r="J50" s="47">
        <v>20000</v>
      </c>
      <c r="K50" s="32" t="s">
        <v>20</v>
      </c>
      <c r="L50" s="32" t="s">
        <v>21</v>
      </c>
      <c r="M50" s="48" t="s">
        <v>29</v>
      </c>
      <c r="N50" s="48" t="s">
        <v>33</v>
      </c>
      <c r="O50" s="48" t="s">
        <v>268</v>
      </c>
      <c r="P50" s="48" t="s">
        <v>133</v>
      </c>
      <c r="Q50" s="48" t="s">
        <v>387</v>
      </c>
      <c r="R50" s="9"/>
      <c r="S50" s="23"/>
      <c r="T50" s="20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</row>
    <row r="51" spans="1:170" customFormat="1" ht="40.9" customHeight="1">
      <c r="A51" s="1"/>
      <c r="B51" s="32"/>
      <c r="C51" s="32"/>
      <c r="D51" s="143">
        <v>43</v>
      </c>
      <c r="E51" s="32" t="s">
        <v>17</v>
      </c>
      <c r="F51" s="32" t="s">
        <v>89</v>
      </c>
      <c r="G51" s="48" t="s">
        <v>92</v>
      </c>
      <c r="H51" s="32" t="s">
        <v>19</v>
      </c>
      <c r="I51" s="99">
        <f>+Zásobník4[[#This Row],[Predpokladané náklady na realizáciu projektu '[eur s DPH']2]]/1.2</f>
        <v>12500</v>
      </c>
      <c r="J51" s="47">
        <v>15000</v>
      </c>
      <c r="K51" s="32" t="s">
        <v>20</v>
      </c>
      <c r="L51" s="32" t="s">
        <v>21</v>
      </c>
      <c r="M51" s="48" t="s">
        <v>29</v>
      </c>
      <c r="N51" s="48" t="s">
        <v>33</v>
      </c>
      <c r="O51" s="48" t="s">
        <v>26</v>
      </c>
      <c r="P51" s="48" t="s">
        <v>133</v>
      </c>
      <c r="Q51" s="48" t="s">
        <v>387</v>
      </c>
      <c r="R51" s="9"/>
      <c r="S51" s="23"/>
      <c r="T51" s="20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</row>
    <row r="52" spans="1:170" customFormat="1" ht="40.9" customHeight="1">
      <c r="A52" s="1"/>
      <c r="B52" s="32"/>
      <c r="C52" s="32"/>
      <c r="D52" s="143">
        <v>44</v>
      </c>
      <c r="E52" s="32" t="s">
        <v>38</v>
      </c>
      <c r="F52" s="32" t="s">
        <v>96</v>
      </c>
      <c r="G52" s="48" t="s">
        <v>97</v>
      </c>
      <c r="H52" s="32" t="s">
        <v>19</v>
      </c>
      <c r="I52" s="99">
        <f>+Zásobník4[[#This Row],[Predpokladané náklady na realizáciu projektu '[eur s DPH']2]]/1.2</f>
        <v>250000</v>
      </c>
      <c r="J52" s="47">
        <v>300000</v>
      </c>
      <c r="K52" s="32" t="s">
        <v>20</v>
      </c>
      <c r="L52" s="32" t="s">
        <v>21</v>
      </c>
      <c r="M52" s="48" t="s">
        <v>29</v>
      </c>
      <c r="N52" s="48" t="s">
        <v>33</v>
      </c>
      <c r="O52" s="48" t="s">
        <v>26</v>
      </c>
      <c r="P52" s="48" t="s">
        <v>133</v>
      </c>
      <c r="Q52" s="48" t="s">
        <v>387</v>
      </c>
      <c r="R52" s="9"/>
      <c r="S52" s="23"/>
      <c r="T52" s="20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</row>
    <row r="53" spans="1:170" customFormat="1" ht="40.9" customHeight="1">
      <c r="A53" s="1"/>
      <c r="B53" s="32"/>
      <c r="C53" s="32"/>
      <c r="D53" s="143">
        <v>45</v>
      </c>
      <c r="E53" s="32" t="s">
        <v>38</v>
      </c>
      <c r="F53" s="32" t="s">
        <v>96</v>
      </c>
      <c r="G53" s="48" t="s">
        <v>98</v>
      </c>
      <c r="H53" s="32" t="s">
        <v>19</v>
      </c>
      <c r="I53" s="99">
        <f>+Zásobník4[[#This Row],[Predpokladané náklady na realizáciu projektu '[eur s DPH']2]]/1.2</f>
        <v>125000</v>
      </c>
      <c r="J53" s="47">
        <v>150000</v>
      </c>
      <c r="K53" s="32" t="s">
        <v>20</v>
      </c>
      <c r="L53" s="32" t="s">
        <v>21</v>
      </c>
      <c r="M53" s="48" t="s">
        <v>29</v>
      </c>
      <c r="N53" s="48" t="s">
        <v>33</v>
      </c>
      <c r="O53" s="48" t="s">
        <v>268</v>
      </c>
      <c r="P53" s="48" t="s">
        <v>133</v>
      </c>
      <c r="Q53" s="48" t="s">
        <v>387</v>
      </c>
      <c r="R53" s="9"/>
      <c r="S53" s="23"/>
      <c r="T53" s="20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</row>
    <row r="54" spans="1:170" customFormat="1" ht="40.9" customHeight="1">
      <c r="A54" s="1"/>
      <c r="B54" s="32"/>
      <c r="C54" s="32"/>
      <c r="D54" s="143">
        <v>46</v>
      </c>
      <c r="E54" s="32" t="s">
        <v>17</v>
      </c>
      <c r="F54" s="32" t="s">
        <v>99</v>
      </c>
      <c r="G54" s="48" t="s">
        <v>100</v>
      </c>
      <c r="H54" s="32" t="s">
        <v>19</v>
      </c>
      <c r="I54" s="99">
        <f>+Zásobník4[[#This Row],[Predpokladané náklady na realizáciu projektu '[eur s DPH']2]]/1.2</f>
        <v>77500</v>
      </c>
      <c r="J54" s="47">
        <v>93000</v>
      </c>
      <c r="K54" s="32" t="s">
        <v>20</v>
      </c>
      <c r="L54" s="32" t="s">
        <v>21</v>
      </c>
      <c r="M54" s="48" t="s">
        <v>29</v>
      </c>
      <c r="N54" s="48" t="s">
        <v>33</v>
      </c>
      <c r="O54" s="48" t="s">
        <v>268</v>
      </c>
      <c r="P54" s="48" t="s">
        <v>133</v>
      </c>
      <c r="Q54" s="48" t="s">
        <v>387</v>
      </c>
      <c r="R54" s="9"/>
      <c r="S54" s="23"/>
      <c r="T54" s="20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</row>
    <row r="55" spans="1:170" customFormat="1" ht="40.9" customHeight="1">
      <c r="A55" s="1"/>
      <c r="B55" s="32"/>
      <c r="C55" s="32"/>
      <c r="D55" s="143">
        <v>47</v>
      </c>
      <c r="E55" s="32" t="s">
        <v>17</v>
      </c>
      <c r="F55" s="32" t="s">
        <v>96</v>
      </c>
      <c r="G55" s="48" t="s">
        <v>101</v>
      </c>
      <c r="H55" s="32" t="s">
        <v>19</v>
      </c>
      <c r="I55" s="99">
        <f>+Zásobník4[[#This Row],[Predpokladané náklady na realizáciu projektu '[eur s DPH']2]]/1.2</f>
        <v>41666.666666666672</v>
      </c>
      <c r="J55" s="47">
        <v>50000</v>
      </c>
      <c r="K55" s="32" t="s">
        <v>20</v>
      </c>
      <c r="L55" s="32" t="s">
        <v>21</v>
      </c>
      <c r="M55" s="48" t="s">
        <v>29</v>
      </c>
      <c r="N55" s="48" t="s">
        <v>47</v>
      </c>
      <c r="O55" s="48" t="s">
        <v>268</v>
      </c>
      <c r="P55" s="48" t="s">
        <v>133</v>
      </c>
      <c r="Q55" s="48" t="s">
        <v>387</v>
      </c>
      <c r="R55" s="9"/>
      <c r="S55" s="23"/>
      <c r="T55" s="20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</row>
    <row r="56" spans="1:170" customFormat="1" ht="40.9" customHeight="1">
      <c r="A56" s="1"/>
      <c r="B56" s="32"/>
      <c r="C56" s="32"/>
      <c r="D56" s="143">
        <v>48</v>
      </c>
      <c r="E56" s="32" t="s">
        <v>17</v>
      </c>
      <c r="F56" s="32" t="s">
        <v>96</v>
      </c>
      <c r="G56" s="48" t="s">
        <v>102</v>
      </c>
      <c r="H56" s="32" t="s">
        <v>19</v>
      </c>
      <c r="I56" s="99">
        <f>+Zásobník4[[#This Row],[Predpokladané náklady na realizáciu projektu '[eur s DPH']2]]/1.2</f>
        <v>20833.333333333336</v>
      </c>
      <c r="J56" s="47">
        <v>25000</v>
      </c>
      <c r="K56" s="32" t="s">
        <v>20</v>
      </c>
      <c r="L56" s="32" t="s">
        <v>21</v>
      </c>
      <c r="M56" s="48" t="s">
        <v>29</v>
      </c>
      <c r="N56" s="48" t="s">
        <v>33</v>
      </c>
      <c r="O56" s="48" t="s">
        <v>26</v>
      </c>
      <c r="P56" s="48" t="s">
        <v>133</v>
      </c>
      <c r="Q56" s="48" t="s">
        <v>387</v>
      </c>
      <c r="R56" s="9"/>
      <c r="S56" s="23"/>
      <c r="T56" s="20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</row>
    <row r="57" spans="1:170" customFormat="1" ht="40.9" customHeight="1">
      <c r="A57" s="1"/>
      <c r="B57" s="32"/>
      <c r="C57" s="32"/>
      <c r="D57" s="143">
        <v>49</v>
      </c>
      <c r="E57" s="32" t="s">
        <v>17</v>
      </c>
      <c r="F57" s="32" t="s">
        <v>103</v>
      </c>
      <c r="G57" s="48" t="s">
        <v>175</v>
      </c>
      <c r="H57" s="32" t="s">
        <v>19</v>
      </c>
      <c r="I57" s="99">
        <f>+Zásobník4[[#This Row],[Predpokladané náklady na realizáciu projektu '[eur s DPH']2]]/1.2</f>
        <v>58333.333333333336</v>
      </c>
      <c r="J57" s="47">
        <v>70000</v>
      </c>
      <c r="K57" s="32" t="s">
        <v>20</v>
      </c>
      <c r="L57" s="32" t="s">
        <v>21</v>
      </c>
      <c r="M57" s="48" t="s">
        <v>29</v>
      </c>
      <c r="N57" s="48" t="s">
        <v>33</v>
      </c>
      <c r="O57" s="48" t="s">
        <v>26</v>
      </c>
      <c r="P57" s="48" t="s">
        <v>133</v>
      </c>
      <c r="Q57" s="48" t="s">
        <v>387</v>
      </c>
      <c r="R57" s="9"/>
      <c r="S57" s="23"/>
      <c r="T57" s="20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</row>
    <row r="58" spans="1:170" customFormat="1" ht="40.9" customHeight="1">
      <c r="A58" s="1"/>
      <c r="B58" s="32"/>
      <c r="C58" s="32"/>
      <c r="D58" s="143">
        <v>50</v>
      </c>
      <c r="E58" s="32" t="s">
        <v>17</v>
      </c>
      <c r="F58" s="32" t="s">
        <v>103</v>
      </c>
      <c r="G58" s="48" t="s">
        <v>176</v>
      </c>
      <c r="H58" s="32" t="s">
        <v>19</v>
      </c>
      <c r="I58" s="99">
        <f>+Zásobník4[[#This Row],[Predpokladané náklady na realizáciu projektu '[eur s DPH']2]]/1.2</f>
        <v>58333.333333333336</v>
      </c>
      <c r="J58" s="47">
        <v>70000</v>
      </c>
      <c r="K58" s="32" t="s">
        <v>20</v>
      </c>
      <c r="L58" s="32" t="s">
        <v>21</v>
      </c>
      <c r="M58" s="48" t="s">
        <v>29</v>
      </c>
      <c r="N58" s="48" t="s">
        <v>33</v>
      </c>
      <c r="O58" s="48" t="s">
        <v>26</v>
      </c>
      <c r="P58" s="48" t="s">
        <v>133</v>
      </c>
      <c r="Q58" s="48" t="s">
        <v>387</v>
      </c>
      <c r="R58" s="9"/>
      <c r="S58" s="23"/>
      <c r="T58" s="20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</row>
    <row r="59" spans="1:170" customFormat="1" ht="40.9" customHeight="1">
      <c r="A59" s="1"/>
      <c r="B59" s="32"/>
      <c r="C59" s="32"/>
      <c r="D59" s="143">
        <v>51</v>
      </c>
      <c r="E59" s="32" t="s">
        <v>17</v>
      </c>
      <c r="F59" s="32" t="s">
        <v>104</v>
      </c>
      <c r="G59" s="48" t="s">
        <v>105</v>
      </c>
      <c r="H59" s="32" t="s">
        <v>19</v>
      </c>
      <c r="I59" s="99">
        <f>+Zásobník4[[#This Row],[Predpokladané náklady na realizáciu projektu '[eur s DPH']2]]/1.2</f>
        <v>3000</v>
      </c>
      <c r="J59" s="47">
        <v>3600</v>
      </c>
      <c r="K59" s="32" t="s">
        <v>20</v>
      </c>
      <c r="L59" s="32" t="s">
        <v>21</v>
      </c>
      <c r="M59" s="48" t="s">
        <v>29</v>
      </c>
      <c r="N59" s="48" t="s">
        <v>33</v>
      </c>
      <c r="O59" s="48" t="s">
        <v>268</v>
      </c>
      <c r="P59" s="48" t="s">
        <v>133</v>
      </c>
      <c r="Q59" s="48" t="s">
        <v>387</v>
      </c>
      <c r="R59" s="9"/>
      <c r="S59" s="23"/>
      <c r="T59" s="20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</row>
    <row r="60" spans="1:170" customFormat="1" ht="40.9" customHeight="1">
      <c r="A60" s="1"/>
      <c r="B60" s="32"/>
      <c r="C60" s="32"/>
      <c r="D60" s="143">
        <v>52</v>
      </c>
      <c r="E60" s="32" t="s">
        <v>17</v>
      </c>
      <c r="F60" s="32" t="s">
        <v>106</v>
      </c>
      <c r="G60" s="48" t="s">
        <v>107</v>
      </c>
      <c r="H60" s="32" t="s">
        <v>19</v>
      </c>
      <c r="I60" s="99">
        <f>+Zásobník4[[#This Row],[Predpokladané náklady na realizáciu projektu '[eur s DPH']2]]/1.2</f>
        <v>45833.333333333336</v>
      </c>
      <c r="J60" s="47">
        <v>55000</v>
      </c>
      <c r="K60" s="32" t="s">
        <v>20</v>
      </c>
      <c r="L60" s="32" t="s">
        <v>21</v>
      </c>
      <c r="M60" s="48" t="s">
        <v>29</v>
      </c>
      <c r="N60" s="48" t="s">
        <v>33</v>
      </c>
      <c r="O60" s="48" t="s">
        <v>26</v>
      </c>
      <c r="P60" s="48" t="s">
        <v>133</v>
      </c>
      <c r="Q60" s="48" t="s">
        <v>387</v>
      </c>
      <c r="R60" s="9"/>
      <c r="S60" s="23"/>
      <c r="T60" s="20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</row>
    <row r="61" spans="1:170" customFormat="1" ht="40.9" customHeight="1">
      <c r="A61" s="1"/>
      <c r="B61" s="32"/>
      <c r="C61" s="32"/>
      <c r="D61" s="143">
        <v>53</v>
      </c>
      <c r="E61" s="32" t="s">
        <v>17</v>
      </c>
      <c r="F61" s="32" t="s">
        <v>106</v>
      </c>
      <c r="G61" s="48" t="s">
        <v>108</v>
      </c>
      <c r="H61" s="32" t="s">
        <v>19</v>
      </c>
      <c r="I61" s="99">
        <f>+Zásobník4[[#This Row],[Predpokladané náklady na realizáciu projektu '[eur s DPH']2]]/1.2</f>
        <v>8333.3333333333339</v>
      </c>
      <c r="J61" s="47">
        <v>10000</v>
      </c>
      <c r="K61" s="32" t="s">
        <v>20</v>
      </c>
      <c r="L61" s="32" t="s">
        <v>21</v>
      </c>
      <c r="M61" s="48" t="s">
        <v>29</v>
      </c>
      <c r="N61" s="48" t="s">
        <v>33</v>
      </c>
      <c r="O61" s="48" t="s">
        <v>26</v>
      </c>
      <c r="P61" s="48" t="s">
        <v>133</v>
      </c>
      <c r="Q61" s="48" t="s">
        <v>387</v>
      </c>
      <c r="R61" s="9"/>
      <c r="S61" s="23"/>
      <c r="T61" s="20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</row>
    <row r="62" spans="1:170" customFormat="1" ht="40.9" customHeight="1">
      <c r="A62" s="1"/>
      <c r="B62" s="32"/>
      <c r="C62" s="32"/>
      <c r="D62" s="143">
        <v>54</v>
      </c>
      <c r="E62" s="32" t="s">
        <v>17</v>
      </c>
      <c r="F62" s="32" t="s">
        <v>106</v>
      </c>
      <c r="G62" s="48" t="s">
        <v>109</v>
      </c>
      <c r="H62" s="32" t="s">
        <v>19</v>
      </c>
      <c r="I62" s="99">
        <f>+Zásobník4[[#This Row],[Predpokladané náklady na realizáciu projektu '[eur s DPH']2]]/1.2</f>
        <v>8333.3333333333339</v>
      </c>
      <c r="J62" s="47">
        <v>10000</v>
      </c>
      <c r="K62" s="32" t="s">
        <v>20</v>
      </c>
      <c r="L62" s="32" t="s">
        <v>21</v>
      </c>
      <c r="M62" s="48" t="s">
        <v>29</v>
      </c>
      <c r="N62" s="48" t="s">
        <v>33</v>
      </c>
      <c r="O62" s="48" t="s">
        <v>26</v>
      </c>
      <c r="P62" s="48" t="s">
        <v>133</v>
      </c>
      <c r="Q62" s="48" t="s">
        <v>387</v>
      </c>
      <c r="R62" s="9"/>
      <c r="S62" s="23"/>
      <c r="T62" s="20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</row>
    <row r="63" spans="1:170" customFormat="1" ht="40.9" customHeight="1">
      <c r="A63" s="1"/>
      <c r="B63" s="32"/>
      <c r="C63" s="32"/>
      <c r="D63" s="143">
        <v>55</v>
      </c>
      <c r="E63" s="32" t="s">
        <v>17</v>
      </c>
      <c r="F63" s="32" t="s">
        <v>106</v>
      </c>
      <c r="G63" s="48" t="s">
        <v>110</v>
      </c>
      <c r="H63" s="32" t="s">
        <v>19</v>
      </c>
      <c r="I63" s="99">
        <f>+Zásobník4[[#This Row],[Predpokladané náklady na realizáciu projektu '[eur s DPH']2]]/1.2</f>
        <v>8333.3333333333339</v>
      </c>
      <c r="J63" s="47">
        <v>10000</v>
      </c>
      <c r="K63" s="32" t="s">
        <v>20</v>
      </c>
      <c r="L63" s="32" t="s">
        <v>21</v>
      </c>
      <c r="M63" s="48" t="s">
        <v>29</v>
      </c>
      <c r="N63" s="48" t="s">
        <v>33</v>
      </c>
      <c r="O63" s="48" t="s">
        <v>26</v>
      </c>
      <c r="P63" s="48" t="s">
        <v>133</v>
      </c>
      <c r="Q63" s="48" t="s">
        <v>387</v>
      </c>
      <c r="R63" s="9"/>
      <c r="S63" s="23"/>
      <c r="T63" s="20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</row>
    <row r="64" spans="1:170" s="2" customFormat="1" ht="40.9" customHeight="1">
      <c r="A64" s="1"/>
      <c r="B64" s="32"/>
      <c r="C64" s="32"/>
      <c r="D64" s="143">
        <v>56</v>
      </c>
      <c r="E64" s="32" t="s">
        <v>17</v>
      </c>
      <c r="F64" s="32" t="s">
        <v>126</v>
      </c>
      <c r="G64" s="48" t="s">
        <v>127</v>
      </c>
      <c r="H64" s="32" t="s">
        <v>19</v>
      </c>
      <c r="I64" s="99">
        <f>+Zásobník4[[#This Row],[Predpokladané náklady na realizáciu projektu '[eur s DPH']2]]/1.2</f>
        <v>891666.66666666674</v>
      </c>
      <c r="J64" s="47">
        <v>1070000</v>
      </c>
      <c r="K64" s="32" t="s">
        <v>20</v>
      </c>
      <c r="L64" s="32" t="s">
        <v>21</v>
      </c>
      <c r="M64" s="48" t="s">
        <v>29</v>
      </c>
      <c r="N64" s="48" t="s">
        <v>78</v>
      </c>
      <c r="O64" s="48" t="s">
        <v>26</v>
      </c>
      <c r="P64" s="48" t="s">
        <v>133</v>
      </c>
      <c r="Q64" s="48" t="s">
        <v>387</v>
      </c>
      <c r="R64" s="9"/>
      <c r="S64" s="23"/>
      <c r="T64" s="20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</row>
    <row r="65" spans="1:170" s="2" customFormat="1" ht="40.9" customHeight="1">
      <c r="A65" s="1"/>
      <c r="B65" s="32"/>
      <c r="C65" s="32"/>
      <c r="D65" s="143">
        <v>57</v>
      </c>
      <c r="E65" s="32" t="s">
        <v>38</v>
      </c>
      <c r="F65" s="32" t="s">
        <v>126</v>
      </c>
      <c r="G65" s="48" t="s">
        <v>129</v>
      </c>
      <c r="H65" s="32" t="s">
        <v>19</v>
      </c>
      <c r="I65" s="99">
        <f>+Zásobník4[[#This Row],[Predpokladané náklady na realizáciu projektu '[eur s DPH']2]]/1.2</f>
        <v>125000</v>
      </c>
      <c r="J65" s="47">
        <v>150000</v>
      </c>
      <c r="K65" s="32" t="s">
        <v>20</v>
      </c>
      <c r="L65" s="32" t="s">
        <v>21</v>
      </c>
      <c r="M65" s="48" t="s">
        <v>29</v>
      </c>
      <c r="N65" s="48" t="s">
        <v>25</v>
      </c>
      <c r="O65" s="48" t="s">
        <v>26</v>
      </c>
      <c r="P65" s="48" t="s">
        <v>133</v>
      </c>
      <c r="Q65" s="48" t="s">
        <v>387</v>
      </c>
      <c r="R65" s="9"/>
      <c r="S65" s="23"/>
      <c r="T65" s="20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</row>
    <row r="66" spans="1:170" s="2" customFormat="1" ht="40.9" customHeight="1">
      <c r="A66" s="1"/>
      <c r="B66" s="32"/>
      <c r="C66" s="32"/>
      <c r="D66" s="143">
        <v>58</v>
      </c>
      <c r="E66" s="32" t="s">
        <v>38</v>
      </c>
      <c r="F66" s="32" t="s">
        <v>126</v>
      </c>
      <c r="G66" s="48" t="s">
        <v>487</v>
      </c>
      <c r="H66" s="32" t="s">
        <v>19</v>
      </c>
      <c r="I66" s="99">
        <f>+Zásobník4[[#This Row],[Predpokladané náklady na realizáciu projektu '[eur s DPH']2]]/1.2</f>
        <v>58333.333333333336</v>
      </c>
      <c r="J66" s="47">
        <v>70000</v>
      </c>
      <c r="K66" s="32" t="s">
        <v>132</v>
      </c>
      <c r="L66" s="32" t="s">
        <v>21</v>
      </c>
      <c r="M66" s="163" t="s">
        <v>29</v>
      </c>
      <c r="N66" s="48" t="s">
        <v>33</v>
      </c>
      <c r="O66" s="48" t="s">
        <v>26</v>
      </c>
      <c r="P66" s="48" t="s">
        <v>31</v>
      </c>
      <c r="Q66" s="48" t="s">
        <v>439</v>
      </c>
      <c r="R66" s="9"/>
      <c r="S66" s="23"/>
      <c r="T66" s="20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</row>
    <row r="67" spans="1:170" s="2" customFormat="1" ht="40.9" customHeight="1">
      <c r="A67" s="1"/>
      <c r="B67" s="32"/>
      <c r="C67" s="32"/>
      <c r="D67" s="143">
        <v>59</v>
      </c>
      <c r="E67" s="106" t="s">
        <v>17</v>
      </c>
      <c r="F67" s="106" t="s">
        <v>27</v>
      </c>
      <c r="G67" s="107" t="s">
        <v>32</v>
      </c>
      <c r="H67" s="106" t="s">
        <v>19</v>
      </c>
      <c r="I67" s="126">
        <f>+Zásobník4[[#This Row],[Predpokladané náklady na realizáciu projektu '[eur s DPH']2]]/1.2</f>
        <v>41666.666666666672</v>
      </c>
      <c r="J67" s="108">
        <v>50000</v>
      </c>
      <c r="K67" s="106" t="s">
        <v>20</v>
      </c>
      <c r="L67" s="106" t="s">
        <v>21</v>
      </c>
      <c r="M67" s="136" t="s">
        <v>29</v>
      </c>
      <c r="N67" s="107" t="s">
        <v>33</v>
      </c>
      <c r="O67" s="107" t="s">
        <v>268</v>
      </c>
      <c r="P67" s="107" t="s">
        <v>31</v>
      </c>
      <c r="Q67" s="48" t="s">
        <v>390</v>
      </c>
      <c r="R67" s="109"/>
      <c r="S67" s="23"/>
      <c r="T67" s="20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</row>
    <row r="68" spans="1:170" s="2" customFormat="1" ht="40.9" customHeight="1">
      <c r="A68" s="1"/>
      <c r="B68" s="32"/>
      <c r="C68" s="32"/>
      <c r="D68" s="143">
        <v>60</v>
      </c>
      <c r="E68" s="106" t="s">
        <v>17</v>
      </c>
      <c r="F68" s="106" t="s">
        <v>27</v>
      </c>
      <c r="G68" s="107" t="s">
        <v>28</v>
      </c>
      <c r="H68" s="106" t="s">
        <v>19</v>
      </c>
      <c r="I68" s="126">
        <f>+Zásobník4[[#This Row],[Predpokladané náklady na realizáciu projektu '[eur s DPH']2]]/1.2</f>
        <v>152380.9523809524</v>
      </c>
      <c r="J68" s="108">
        <v>182857.14285714287</v>
      </c>
      <c r="K68" s="106" t="s">
        <v>20</v>
      </c>
      <c r="L68" s="106" t="s">
        <v>21</v>
      </c>
      <c r="M68" s="136" t="s">
        <v>29</v>
      </c>
      <c r="N68" s="107" t="s">
        <v>25</v>
      </c>
      <c r="O68" s="107" t="s">
        <v>268</v>
      </c>
      <c r="P68" s="107" t="s">
        <v>31</v>
      </c>
      <c r="Q68" s="48" t="s">
        <v>390</v>
      </c>
      <c r="R68" s="109"/>
      <c r="S68" s="23"/>
      <c r="T68" s="20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</row>
    <row r="69" spans="1:170" customFormat="1" ht="40.9" customHeight="1">
      <c r="A69" s="1"/>
      <c r="B69" s="32"/>
      <c r="C69" s="32"/>
      <c r="D69" s="143">
        <v>61</v>
      </c>
      <c r="E69" s="32" t="s">
        <v>17</v>
      </c>
      <c r="F69" s="164" t="s">
        <v>431</v>
      </c>
      <c r="G69" s="48" t="s">
        <v>605</v>
      </c>
      <c r="H69" s="32" t="s">
        <v>19</v>
      </c>
      <c r="I69" s="126">
        <f>+Zásobník4[[#This Row],[Predpokladané náklady na realizáciu projektu '[eur s DPH']2]]/1.2</f>
        <v>7619.0476190476193</v>
      </c>
      <c r="J69" s="108">
        <v>9142.8571428571431</v>
      </c>
      <c r="K69" s="32" t="s">
        <v>132</v>
      </c>
      <c r="L69" s="32" t="s">
        <v>21</v>
      </c>
      <c r="M69" s="177" t="s">
        <v>463</v>
      </c>
      <c r="N69" s="48" t="s">
        <v>33</v>
      </c>
      <c r="O69" s="48" t="s">
        <v>26</v>
      </c>
      <c r="P69" s="174"/>
      <c r="Q69" s="48" t="s">
        <v>651</v>
      </c>
      <c r="R69" s="3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</row>
    <row r="70" spans="1:170" customFormat="1" ht="40.9" customHeight="1">
      <c r="A70" s="1"/>
      <c r="B70" s="32"/>
      <c r="C70" s="32"/>
      <c r="D70" s="143">
        <v>62</v>
      </c>
      <c r="E70" s="32" t="s">
        <v>17</v>
      </c>
      <c r="F70" s="173" t="s">
        <v>27</v>
      </c>
      <c r="G70" s="48" t="s">
        <v>652</v>
      </c>
      <c r="H70" s="32" t="s">
        <v>19</v>
      </c>
      <c r="I70" s="126">
        <f>+Zásobník4[[#This Row],[Predpokladané náklady na realizáciu projektu '[eur s DPH']2]]/1.2</f>
        <v>15333.333333333334</v>
      </c>
      <c r="J70" s="47">
        <v>18400</v>
      </c>
      <c r="K70" s="32" t="s">
        <v>132</v>
      </c>
      <c r="L70" s="32" t="s">
        <v>21</v>
      </c>
      <c r="M70" s="177" t="s">
        <v>463</v>
      </c>
      <c r="N70" s="48" t="s">
        <v>33</v>
      </c>
      <c r="O70" s="48" t="s">
        <v>26</v>
      </c>
      <c r="P70" s="174"/>
      <c r="Q70" s="48" t="s">
        <v>651</v>
      </c>
      <c r="R70" s="3"/>
      <c r="S70" s="1"/>
      <c r="T70" s="1"/>
      <c r="U70" s="1"/>
      <c r="V70" s="1"/>
      <c r="W70" s="1"/>
      <c r="X70" s="239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</row>
    <row r="71" spans="1:170" s="2" customFormat="1" ht="40.9" customHeight="1">
      <c r="A71" s="1"/>
      <c r="B71" s="32"/>
      <c r="C71" s="32"/>
      <c r="D71" s="143">
        <v>63</v>
      </c>
      <c r="E71" s="106" t="s">
        <v>17</v>
      </c>
      <c r="F71" s="106" t="s">
        <v>27</v>
      </c>
      <c r="G71" s="48" t="s">
        <v>432</v>
      </c>
      <c r="H71" s="106" t="s">
        <v>19</v>
      </c>
      <c r="I71" s="99">
        <f>+Zásobník4[[#This Row],[Predpokladané náklady na realizáciu projektu '[eur s DPH']2]]/1.2</f>
        <v>306666.66666666669</v>
      </c>
      <c r="J71" s="47">
        <v>368000</v>
      </c>
      <c r="K71" s="106" t="s">
        <v>20</v>
      </c>
      <c r="L71" s="106" t="s">
        <v>21</v>
      </c>
      <c r="M71" s="136" t="s">
        <v>29</v>
      </c>
      <c r="N71" s="107" t="s">
        <v>25</v>
      </c>
      <c r="O71" s="107" t="s">
        <v>268</v>
      </c>
      <c r="P71" s="107" t="s">
        <v>31</v>
      </c>
      <c r="Q71" s="48" t="s">
        <v>390</v>
      </c>
      <c r="R71" s="9"/>
      <c r="S71" s="23"/>
      <c r="T71" s="20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</row>
    <row r="72" spans="1:170" customFormat="1" ht="40.9" customHeight="1">
      <c r="A72" s="1"/>
      <c r="B72" s="32"/>
      <c r="C72" s="32"/>
      <c r="D72" s="240">
        <v>64</v>
      </c>
      <c r="E72" s="32" t="s">
        <v>17</v>
      </c>
      <c r="F72" s="106" t="s">
        <v>389</v>
      </c>
      <c r="G72" s="48" t="s">
        <v>645</v>
      </c>
      <c r="H72" s="32" t="s">
        <v>19</v>
      </c>
      <c r="I72" s="99">
        <f>+Zásobník4[[#This Row],[Predpokladané náklady na realizáciu projektu '[eur s DPH']2]]/1.2</f>
        <v>30961.149999999998</v>
      </c>
      <c r="J72" s="244">
        <v>37153.379999999997</v>
      </c>
      <c r="K72" s="32" t="s">
        <v>20</v>
      </c>
      <c r="L72" s="32" t="s">
        <v>21</v>
      </c>
      <c r="M72" s="48" t="s">
        <v>395</v>
      </c>
      <c r="N72" s="48" t="s">
        <v>25</v>
      </c>
      <c r="O72" s="48" t="s">
        <v>131</v>
      </c>
      <c r="P72" s="261"/>
      <c r="Q72" s="242" t="s">
        <v>651</v>
      </c>
      <c r="R72" s="245"/>
      <c r="S72" s="1"/>
      <c r="T72" s="239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</row>
    <row r="73" spans="1:170" s="2" customFormat="1" ht="40.9" customHeight="1">
      <c r="A73" s="1"/>
      <c r="B73" s="32"/>
      <c r="C73" s="32"/>
      <c r="D73" s="143">
        <v>65</v>
      </c>
      <c r="E73" s="173" t="s">
        <v>17</v>
      </c>
      <c r="F73" s="173" t="s">
        <v>291</v>
      </c>
      <c r="G73" s="174" t="s">
        <v>428</v>
      </c>
      <c r="H73" s="173" t="s">
        <v>19</v>
      </c>
      <c r="I73" s="175">
        <f>+Zásobník4[[#This Row],[Predpokladané náklady na realizáciu projektu '[eur s DPH']2]]/1.2</f>
        <v>50000</v>
      </c>
      <c r="J73" s="176">
        <v>60000</v>
      </c>
      <c r="K73" s="32" t="s">
        <v>132</v>
      </c>
      <c r="L73" s="106" t="s">
        <v>21</v>
      </c>
      <c r="M73" s="136" t="s">
        <v>29</v>
      </c>
      <c r="N73" s="107" t="s">
        <v>33</v>
      </c>
      <c r="O73" s="107" t="s">
        <v>26</v>
      </c>
      <c r="P73" s="107" t="s">
        <v>31</v>
      </c>
      <c r="Q73" s="48" t="s">
        <v>439</v>
      </c>
      <c r="R73" s="179"/>
      <c r="S73" s="23"/>
      <c r="T73" s="20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</row>
    <row r="74" spans="1:170" s="2" customFormat="1" ht="40.9" customHeight="1">
      <c r="A74" s="1"/>
      <c r="B74" s="32"/>
      <c r="C74" s="32"/>
      <c r="D74" s="143">
        <v>66</v>
      </c>
      <c r="E74" s="32" t="s">
        <v>17</v>
      </c>
      <c r="F74" s="32" t="s">
        <v>72</v>
      </c>
      <c r="G74" s="48" t="s">
        <v>393</v>
      </c>
      <c r="H74" s="32" t="s">
        <v>19</v>
      </c>
      <c r="I74" s="126">
        <f>+Zásobník4[[#This Row],[Predpokladané náklady na realizáciu projektu '[eur s DPH']2]]/1.2</f>
        <v>803436.66666666674</v>
      </c>
      <c r="J74" s="47">
        <v>964124</v>
      </c>
      <c r="K74" s="32" t="s">
        <v>132</v>
      </c>
      <c r="L74" s="32" t="s">
        <v>21</v>
      </c>
      <c r="M74" s="48" t="s">
        <v>29</v>
      </c>
      <c r="N74" s="48" t="s">
        <v>25</v>
      </c>
      <c r="O74" s="48" t="s">
        <v>26</v>
      </c>
      <c r="P74" s="48"/>
      <c r="Q74" s="48" t="s">
        <v>394</v>
      </c>
      <c r="R74" s="9"/>
      <c r="S74" s="23"/>
      <c r="T74" s="20"/>
      <c r="U74" s="269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</row>
    <row r="75" spans="1:170" s="2" customFormat="1" ht="40.9" customHeight="1">
      <c r="A75" s="1"/>
      <c r="B75" s="32"/>
      <c r="C75" s="32"/>
      <c r="D75" s="143">
        <v>67</v>
      </c>
      <c r="E75" s="173" t="s">
        <v>17</v>
      </c>
      <c r="F75" s="173" t="s">
        <v>169</v>
      </c>
      <c r="G75" s="174" t="s">
        <v>476</v>
      </c>
      <c r="H75" s="173" t="s">
        <v>19</v>
      </c>
      <c r="I75" s="126">
        <v>252500</v>
      </c>
      <c r="J75" s="182" t="s">
        <v>478</v>
      </c>
      <c r="K75" s="173" t="s">
        <v>20</v>
      </c>
      <c r="L75" s="32" t="s">
        <v>21</v>
      </c>
      <c r="M75" s="48" t="s">
        <v>29</v>
      </c>
      <c r="N75" s="48" t="s">
        <v>25</v>
      </c>
      <c r="O75" s="107" t="s">
        <v>26</v>
      </c>
      <c r="P75" s="48" t="s">
        <v>133</v>
      </c>
      <c r="Q75" s="48" t="s">
        <v>387</v>
      </c>
      <c r="R75" s="179"/>
      <c r="S75" s="23"/>
      <c r="T75" s="20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</row>
    <row r="76" spans="1:170" s="2" customFormat="1" ht="40.9" customHeight="1">
      <c r="A76" s="1"/>
      <c r="B76" s="32"/>
      <c r="C76" s="32"/>
      <c r="D76" s="143">
        <v>68</v>
      </c>
      <c r="E76" s="173" t="s">
        <v>17</v>
      </c>
      <c r="F76" s="173" t="s">
        <v>169</v>
      </c>
      <c r="G76" s="174" t="s">
        <v>477</v>
      </c>
      <c r="H76" s="173" t="s">
        <v>19</v>
      </c>
      <c r="I76" s="175">
        <f>+Zásobník4[[#This Row],[Predpokladané náklady na realizáciu projektu '[eur s DPH']2]]/1.2</f>
        <v>17500</v>
      </c>
      <c r="J76" s="176">
        <v>21000</v>
      </c>
      <c r="K76" s="173" t="s">
        <v>20</v>
      </c>
      <c r="L76" s="32" t="s">
        <v>21</v>
      </c>
      <c r="M76" s="48" t="s">
        <v>29</v>
      </c>
      <c r="N76" s="107" t="s">
        <v>33</v>
      </c>
      <c r="O76" s="107" t="s">
        <v>26</v>
      </c>
      <c r="P76" s="48" t="s">
        <v>133</v>
      </c>
      <c r="Q76" s="48" t="s">
        <v>387</v>
      </c>
      <c r="R76" s="179"/>
      <c r="S76" s="23"/>
      <c r="T76" s="20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</row>
    <row r="77" spans="1:170" s="2" customFormat="1" ht="40.9" customHeight="1">
      <c r="A77" s="1"/>
      <c r="B77" s="32"/>
      <c r="C77" s="32"/>
      <c r="D77" s="143">
        <v>69</v>
      </c>
      <c r="E77" s="32" t="s">
        <v>17</v>
      </c>
      <c r="F77" s="32" t="s">
        <v>69</v>
      </c>
      <c r="G77" s="48" t="s">
        <v>447</v>
      </c>
      <c r="H77" s="32" t="s">
        <v>19</v>
      </c>
      <c r="I77" s="126">
        <f>+Zásobník4[[#This Row],[Predpokladané náklady na realizáciu projektu '[eur s DPH']2]]/1.2</f>
        <v>1066666.6666666667</v>
      </c>
      <c r="J77" s="47">
        <v>1280000</v>
      </c>
      <c r="K77" s="32" t="s">
        <v>132</v>
      </c>
      <c r="L77" s="32" t="s">
        <v>21</v>
      </c>
      <c r="M77" s="48" t="s">
        <v>29</v>
      </c>
      <c r="N77" s="48" t="s">
        <v>25</v>
      </c>
      <c r="O77" s="48" t="s">
        <v>131</v>
      </c>
      <c r="P77" s="48" t="s">
        <v>449</v>
      </c>
      <c r="Q77" s="48" t="s">
        <v>439</v>
      </c>
      <c r="R77" s="9"/>
      <c r="S77" s="23"/>
      <c r="T77" s="20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</row>
    <row r="78" spans="1:170" s="2" customFormat="1" ht="40.9" customHeight="1">
      <c r="A78" s="1"/>
      <c r="B78" s="32"/>
      <c r="C78" s="32"/>
      <c r="D78" s="143">
        <v>70</v>
      </c>
      <c r="E78" s="32" t="s">
        <v>17</v>
      </c>
      <c r="F78" s="32" t="s">
        <v>168</v>
      </c>
      <c r="G78" s="174" t="s">
        <v>465</v>
      </c>
      <c r="H78" s="32" t="s">
        <v>19</v>
      </c>
      <c r="I78" s="175">
        <f>+Zásobník4[[#This Row],[Predpokladané náklady na realizáciu projektu '[eur s DPH']2]]/1.2</f>
        <v>4166.666666666667</v>
      </c>
      <c r="J78" s="176">
        <v>5000</v>
      </c>
      <c r="K78" s="32" t="s">
        <v>132</v>
      </c>
      <c r="L78" s="32" t="s">
        <v>21</v>
      </c>
      <c r="M78" s="48" t="s">
        <v>29</v>
      </c>
      <c r="N78" s="107" t="s">
        <v>33</v>
      </c>
      <c r="O78" s="48" t="s">
        <v>131</v>
      </c>
      <c r="P78" s="174"/>
      <c r="Q78" s="48" t="s">
        <v>439</v>
      </c>
      <c r="R78" s="179"/>
      <c r="S78" s="23"/>
      <c r="T78" s="20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</row>
    <row r="79" spans="1:170" s="2" customFormat="1" ht="40.9" customHeight="1">
      <c r="A79" s="1"/>
      <c r="B79" s="32"/>
      <c r="C79" s="32"/>
      <c r="D79" s="143">
        <v>71</v>
      </c>
      <c r="E79" s="32" t="s">
        <v>17</v>
      </c>
      <c r="F79" s="32" t="s">
        <v>168</v>
      </c>
      <c r="G79" s="174" t="s">
        <v>466</v>
      </c>
      <c r="H79" s="32" t="s">
        <v>19</v>
      </c>
      <c r="I79" s="175">
        <f>+Zásobník4[[#This Row],[Predpokladané náklady na realizáciu projektu '[eur s DPH']2]]/1.2</f>
        <v>4166.666666666667</v>
      </c>
      <c r="J79" s="176">
        <v>5000</v>
      </c>
      <c r="K79" s="32" t="s">
        <v>132</v>
      </c>
      <c r="L79" s="32" t="s">
        <v>21</v>
      </c>
      <c r="M79" s="48" t="s">
        <v>29</v>
      </c>
      <c r="N79" s="107" t="s">
        <v>33</v>
      </c>
      <c r="O79" s="48" t="s">
        <v>131</v>
      </c>
      <c r="P79" s="174"/>
      <c r="Q79" s="48" t="s">
        <v>439</v>
      </c>
      <c r="R79" s="179"/>
      <c r="S79" s="23"/>
      <c r="T79" s="20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</row>
    <row r="80" spans="1:170" s="2" customFormat="1" ht="40.9" customHeight="1">
      <c r="A80" s="1"/>
      <c r="B80" s="32"/>
      <c r="C80" s="32"/>
      <c r="D80" s="143">
        <v>72</v>
      </c>
      <c r="E80" s="32" t="s">
        <v>17</v>
      </c>
      <c r="F80" s="32" t="s">
        <v>168</v>
      </c>
      <c r="G80" s="174" t="s">
        <v>467</v>
      </c>
      <c r="H80" s="32" t="s">
        <v>19</v>
      </c>
      <c r="I80" s="175">
        <f>+Zásobník4[[#This Row],[Predpokladané náklady na realizáciu projektu '[eur s DPH']2]]/1.2</f>
        <v>95833.333333333343</v>
      </c>
      <c r="J80" s="176">
        <v>115000</v>
      </c>
      <c r="K80" s="32" t="s">
        <v>132</v>
      </c>
      <c r="L80" s="32" t="s">
        <v>21</v>
      </c>
      <c r="M80" s="48" t="s">
        <v>29</v>
      </c>
      <c r="N80" s="107" t="s">
        <v>33</v>
      </c>
      <c r="O80" s="48" t="s">
        <v>131</v>
      </c>
      <c r="P80" s="174"/>
      <c r="Q80" s="48" t="s">
        <v>439</v>
      </c>
      <c r="R80" s="179"/>
      <c r="S80" s="23"/>
      <c r="T80" s="20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</row>
    <row r="81" spans="1:170" s="2" customFormat="1" ht="40.9" customHeight="1">
      <c r="A81" s="1"/>
      <c r="B81" s="32"/>
      <c r="C81" s="32"/>
      <c r="D81" s="143">
        <v>73</v>
      </c>
      <c r="E81" s="32" t="s">
        <v>17</v>
      </c>
      <c r="F81" s="32" t="s">
        <v>168</v>
      </c>
      <c r="G81" s="174" t="s">
        <v>468</v>
      </c>
      <c r="H81" s="32" t="s">
        <v>19</v>
      </c>
      <c r="I81" s="175">
        <f>+Zásobník4[[#This Row],[Predpokladané náklady na realizáciu projektu '[eur s DPH']2]]/1.2</f>
        <v>180000</v>
      </c>
      <c r="J81" s="176">
        <v>216000</v>
      </c>
      <c r="K81" s="32" t="s">
        <v>132</v>
      </c>
      <c r="L81" s="32" t="s">
        <v>21</v>
      </c>
      <c r="M81" s="48" t="s">
        <v>29</v>
      </c>
      <c r="N81" s="107" t="s">
        <v>33</v>
      </c>
      <c r="O81" s="48" t="s">
        <v>131</v>
      </c>
      <c r="P81" s="174"/>
      <c r="Q81" s="48" t="s">
        <v>439</v>
      </c>
      <c r="R81" s="179"/>
      <c r="S81" s="23"/>
      <c r="T81" s="20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</row>
    <row r="82" spans="1:170" s="2" customFormat="1" ht="40.9" customHeight="1">
      <c r="A82" s="1"/>
      <c r="B82" s="32"/>
      <c r="C82" s="32"/>
      <c r="D82" s="143">
        <v>74</v>
      </c>
      <c r="E82" s="32" t="s">
        <v>17</v>
      </c>
      <c r="F82" s="32" t="s">
        <v>168</v>
      </c>
      <c r="G82" s="48" t="s">
        <v>469</v>
      </c>
      <c r="H82" s="32" t="s">
        <v>19</v>
      </c>
      <c r="I82" s="126">
        <f>+Zásobník4[[#This Row],[Predpokladané náklady na realizáciu projektu '[eur s DPH']2]]/1.2</f>
        <v>34166.666666666672</v>
      </c>
      <c r="J82" s="47">
        <v>41000</v>
      </c>
      <c r="K82" s="32" t="s">
        <v>132</v>
      </c>
      <c r="L82" s="32" t="s">
        <v>21</v>
      </c>
      <c r="M82" s="48" t="s">
        <v>29</v>
      </c>
      <c r="N82" s="48" t="s">
        <v>25</v>
      </c>
      <c r="O82" s="48" t="s">
        <v>131</v>
      </c>
      <c r="P82" s="48"/>
      <c r="Q82" s="48" t="s">
        <v>439</v>
      </c>
      <c r="R82" s="9"/>
      <c r="S82" s="23"/>
      <c r="T82" s="20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</row>
    <row r="83" spans="1:170" s="2" customFormat="1" ht="40.9" customHeight="1">
      <c r="A83" s="1"/>
      <c r="B83" s="32"/>
      <c r="C83" s="32"/>
      <c r="D83" s="240">
        <v>75</v>
      </c>
      <c r="E83" s="241" t="s">
        <v>17</v>
      </c>
      <c r="F83" s="241" t="s">
        <v>168</v>
      </c>
      <c r="G83" s="242" t="s">
        <v>644</v>
      </c>
      <c r="H83" s="32" t="s">
        <v>19</v>
      </c>
      <c r="I83" s="126">
        <f>+Zásobník4[[#This Row],[Predpokladané náklady na realizáciu projektu '[eur s DPH']2]]/1.2</f>
        <v>78269.127142857134</v>
      </c>
      <c r="J83" s="244">
        <v>93922.952571428556</v>
      </c>
      <c r="K83" s="241" t="s">
        <v>132</v>
      </c>
      <c r="L83" s="241" t="s">
        <v>21</v>
      </c>
      <c r="M83" s="248" t="s">
        <v>463</v>
      </c>
      <c r="N83" s="242" t="s">
        <v>33</v>
      </c>
      <c r="O83" s="242" t="s">
        <v>131</v>
      </c>
      <c r="P83" s="242"/>
      <c r="Q83" s="242" t="s">
        <v>651</v>
      </c>
      <c r="R83" s="254"/>
      <c r="S83" s="23"/>
      <c r="T83" s="20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</row>
    <row r="84" spans="1:170" s="2" customFormat="1" ht="40.9" customHeight="1">
      <c r="A84" s="1"/>
      <c r="B84" s="32"/>
      <c r="C84" s="32"/>
      <c r="D84" s="143">
        <v>76</v>
      </c>
      <c r="E84" s="32" t="s">
        <v>17</v>
      </c>
      <c r="F84" s="32" t="s">
        <v>126</v>
      </c>
      <c r="G84" s="48" t="s">
        <v>262</v>
      </c>
      <c r="H84" s="32" t="s">
        <v>19</v>
      </c>
      <c r="I84" s="99">
        <f>+Zásobník4[[#This Row],[Predpokladané náklady na realizáciu projektu '[eur s DPH']2]]/1.2</f>
        <v>416666.66666666669</v>
      </c>
      <c r="J84" s="47">
        <v>500000</v>
      </c>
      <c r="K84" s="32" t="s">
        <v>132</v>
      </c>
      <c r="L84" s="32" t="s">
        <v>21</v>
      </c>
      <c r="M84" s="48" t="s">
        <v>29</v>
      </c>
      <c r="N84" s="48" t="s">
        <v>33</v>
      </c>
      <c r="O84" s="48" t="s">
        <v>26</v>
      </c>
      <c r="P84" s="48"/>
      <c r="Q84" s="48" t="s">
        <v>31</v>
      </c>
      <c r="R84" s="9"/>
      <c r="S84" s="23"/>
      <c r="T84" s="20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</row>
    <row r="85" spans="1:170" s="2" customFormat="1" ht="40.9" customHeight="1">
      <c r="A85" s="1"/>
      <c r="B85" s="32"/>
      <c r="C85" s="32"/>
      <c r="D85" s="143">
        <v>77</v>
      </c>
      <c r="E85" s="32" t="s">
        <v>17</v>
      </c>
      <c r="F85" s="32" t="s">
        <v>263</v>
      </c>
      <c r="G85" s="48" t="s">
        <v>283</v>
      </c>
      <c r="H85" s="32" t="s">
        <v>19</v>
      </c>
      <c r="I85" s="99">
        <f>+Zásobník4[[#This Row],[Predpokladané náklady na realizáciu projektu '[eur s DPH']2]]/1.2</f>
        <v>33333.333333333336</v>
      </c>
      <c r="J85" s="47">
        <v>40000</v>
      </c>
      <c r="K85" s="32" t="s">
        <v>132</v>
      </c>
      <c r="L85" s="32" t="s">
        <v>21</v>
      </c>
      <c r="M85" s="48" t="s">
        <v>29</v>
      </c>
      <c r="N85" s="48" t="s">
        <v>33</v>
      </c>
      <c r="O85" s="48" t="s">
        <v>26</v>
      </c>
      <c r="P85" s="48"/>
      <c r="Q85" s="48" t="s">
        <v>31</v>
      </c>
      <c r="R85" s="9"/>
      <c r="S85" s="23"/>
      <c r="T85" s="20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</row>
    <row r="86" spans="1:170" s="2" customFormat="1" ht="40.9" customHeight="1">
      <c r="A86" s="1"/>
      <c r="B86" s="32"/>
      <c r="C86" s="32"/>
      <c r="D86" s="143">
        <v>78</v>
      </c>
      <c r="E86" s="173" t="s">
        <v>17</v>
      </c>
      <c r="F86" s="173" t="s">
        <v>263</v>
      </c>
      <c r="G86" s="174" t="s">
        <v>470</v>
      </c>
      <c r="H86" s="32" t="s">
        <v>19</v>
      </c>
      <c r="I86" s="175">
        <f>+Zásobník4[[#This Row],[Predpokladané náklady na realizáciu projektu '[eur s DPH']2]]/1.2</f>
        <v>180000</v>
      </c>
      <c r="J86" s="176">
        <v>216000</v>
      </c>
      <c r="K86" s="32" t="s">
        <v>132</v>
      </c>
      <c r="L86" s="32" t="s">
        <v>21</v>
      </c>
      <c r="M86" s="48" t="s">
        <v>29</v>
      </c>
      <c r="N86" s="48" t="s">
        <v>33</v>
      </c>
      <c r="O86" s="48" t="s">
        <v>26</v>
      </c>
      <c r="P86" s="48"/>
      <c r="Q86" s="48" t="s">
        <v>31</v>
      </c>
      <c r="R86" s="179"/>
      <c r="S86" s="23"/>
      <c r="T86" s="20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</row>
    <row r="87" spans="1:170" s="2" customFormat="1" ht="40.9" customHeight="1">
      <c r="A87" s="1"/>
      <c r="B87" s="32"/>
      <c r="C87" s="32"/>
      <c r="D87" s="143">
        <v>79</v>
      </c>
      <c r="E87" s="173" t="s">
        <v>17</v>
      </c>
      <c r="F87" s="173" t="s">
        <v>263</v>
      </c>
      <c r="G87" s="174" t="s">
        <v>472</v>
      </c>
      <c r="H87" s="173" t="s">
        <v>19</v>
      </c>
      <c r="I87" s="175">
        <f>+Zásobník4[[#This Row],[Predpokladané náklady na realizáciu projektu '[eur s DPH']2]]/1.2</f>
        <v>5000</v>
      </c>
      <c r="J87" s="176">
        <v>6000</v>
      </c>
      <c r="K87" s="32" t="s">
        <v>132</v>
      </c>
      <c r="L87" s="32" t="s">
        <v>21</v>
      </c>
      <c r="M87" s="48" t="s">
        <v>29</v>
      </c>
      <c r="N87" s="48" t="s">
        <v>33</v>
      </c>
      <c r="O87" s="48" t="s">
        <v>26</v>
      </c>
      <c r="P87" s="48"/>
      <c r="Q87" s="48" t="s">
        <v>31</v>
      </c>
      <c r="R87" s="179"/>
      <c r="S87" s="23"/>
      <c r="T87" s="20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</row>
    <row r="88" spans="1:170" s="2" customFormat="1" ht="40.9" customHeight="1">
      <c r="A88" s="1"/>
      <c r="B88" s="32"/>
      <c r="C88" s="32"/>
      <c r="D88" s="143">
        <v>80</v>
      </c>
      <c r="E88" s="173" t="s">
        <v>17</v>
      </c>
      <c r="F88" s="173" t="s">
        <v>263</v>
      </c>
      <c r="G88" s="174" t="s">
        <v>473</v>
      </c>
      <c r="H88" s="173" t="s">
        <v>19</v>
      </c>
      <c r="I88" s="175">
        <f>+Zásobník4[[#This Row],[Predpokladané náklady na realizáciu projektu '[eur s DPH']2]]/1.2</f>
        <v>10000</v>
      </c>
      <c r="J88" s="176">
        <v>12000</v>
      </c>
      <c r="K88" s="32" t="s">
        <v>132</v>
      </c>
      <c r="L88" s="32" t="s">
        <v>21</v>
      </c>
      <c r="M88" s="48" t="s">
        <v>29</v>
      </c>
      <c r="N88" s="48" t="s">
        <v>33</v>
      </c>
      <c r="O88" s="48" t="s">
        <v>26</v>
      </c>
      <c r="P88" s="48"/>
      <c r="Q88" s="48" t="s">
        <v>31</v>
      </c>
      <c r="R88" s="179"/>
      <c r="S88" s="23"/>
      <c r="T88" s="20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</row>
    <row r="89" spans="1:170" s="2" customFormat="1" ht="40.9" customHeight="1">
      <c r="A89" s="1"/>
      <c r="B89" s="32"/>
      <c r="C89" s="32"/>
      <c r="D89" s="143">
        <v>81</v>
      </c>
      <c r="E89" s="32" t="s">
        <v>17</v>
      </c>
      <c r="F89" s="32" t="s">
        <v>264</v>
      </c>
      <c r="G89" s="48" t="s">
        <v>289</v>
      </c>
      <c r="H89" s="32" t="s">
        <v>19</v>
      </c>
      <c r="I89" s="99">
        <f>+Zásobník4[[#This Row],[Predpokladané náklady na realizáciu projektu '[eur s DPH']2]]/1.2</f>
        <v>16666.666666666668</v>
      </c>
      <c r="J89" s="47">
        <v>20000</v>
      </c>
      <c r="K89" s="32" t="s">
        <v>132</v>
      </c>
      <c r="L89" s="32" t="s">
        <v>21</v>
      </c>
      <c r="M89" s="48" t="s">
        <v>29</v>
      </c>
      <c r="N89" s="48" t="s">
        <v>33</v>
      </c>
      <c r="O89" s="48" t="s">
        <v>26</v>
      </c>
      <c r="P89" s="48"/>
      <c r="Q89" s="48" t="s">
        <v>31</v>
      </c>
      <c r="R89" s="9"/>
      <c r="S89" s="23"/>
      <c r="T89" s="20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</row>
    <row r="90" spans="1:170" s="2" customFormat="1" ht="40.9" customHeight="1">
      <c r="A90" s="1"/>
      <c r="B90" s="32"/>
      <c r="C90" s="32"/>
      <c r="D90" s="143">
        <v>82</v>
      </c>
      <c r="E90" s="32" t="s">
        <v>17</v>
      </c>
      <c r="F90" s="32" t="s">
        <v>264</v>
      </c>
      <c r="G90" s="48" t="s">
        <v>279</v>
      </c>
      <c r="H90" s="32" t="s">
        <v>19</v>
      </c>
      <c r="I90" s="99">
        <f>+Zásobník4[[#This Row],[Predpokladané náklady na realizáciu projektu '[eur s DPH']2]]/1.2</f>
        <v>108333.33333333334</v>
      </c>
      <c r="J90" s="47">
        <v>130000</v>
      </c>
      <c r="K90" s="32" t="s">
        <v>132</v>
      </c>
      <c r="L90" s="32" t="s">
        <v>21</v>
      </c>
      <c r="M90" s="48" t="s">
        <v>29</v>
      </c>
      <c r="N90" s="48" t="s">
        <v>33</v>
      </c>
      <c r="O90" s="48" t="s">
        <v>26</v>
      </c>
      <c r="P90" s="48"/>
      <c r="Q90" s="48" t="s">
        <v>31</v>
      </c>
      <c r="R90" s="9"/>
      <c r="S90" s="23"/>
      <c r="T90" s="20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</row>
    <row r="91" spans="1:170" s="2" customFormat="1" ht="40.9" customHeight="1">
      <c r="A91" s="1"/>
      <c r="B91" s="32"/>
      <c r="C91" s="32"/>
      <c r="D91" s="143">
        <v>83</v>
      </c>
      <c r="E91" s="32" t="s">
        <v>17</v>
      </c>
      <c r="F91" s="32" t="s">
        <v>296</v>
      </c>
      <c r="G91" s="48" t="s">
        <v>265</v>
      </c>
      <c r="H91" s="32" t="s">
        <v>19</v>
      </c>
      <c r="I91" s="99">
        <f>+Zásobník4[[#This Row],[Predpokladané náklady na realizáciu projektu '[eur s DPH']2]]/1.2</f>
        <v>162500</v>
      </c>
      <c r="J91" s="47">
        <v>195000</v>
      </c>
      <c r="K91" s="32" t="s">
        <v>132</v>
      </c>
      <c r="L91" s="32" t="s">
        <v>21</v>
      </c>
      <c r="M91" s="48" t="s">
        <v>29</v>
      </c>
      <c r="N91" s="48" t="s">
        <v>30</v>
      </c>
      <c r="O91" s="48" t="s">
        <v>26</v>
      </c>
      <c r="P91" s="48"/>
      <c r="Q91" s="48" t="s">
        <v>31</v>
      </c>
      <c r="R91" s="9"/>
      <c r="S91" s="23"/>
      <c r="T91" s="20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</row>
    <row r="92" spans="1:170" s="2" customFormat="1" ht="40.9" customHeight="1">
      <c r="A92" s="1"/>
      <c r="B92" s="32"/>
      <c r="C92" s="32"/>
      <c r="D92" s="143">
        <v>84</v>
      </c>
      <c r="E92" s="32" t="s">
        <v>17</v>
      </c>
      <c r="F92" s="32" t="s">
        <v>296</v>
      </c>
      <c r="G92" s="48" t="s">
        <v>285</v>
      </c>
      <c r="H92" s="32" t="s">
        <v>19</v>
      </c>
      <c r="I92" s="99">
        <f>+Zásobník4[[#This Row],[Predpokladané náklady na realizáciu projektu '[eur s DPH']2]]/1.2</f>
        <v>13333.333333333334</v>
      </c>
      <c r="J92" s="47">
        <v>16000</v>
      </c>
      <c r="K92" s="32" t="s">
        <v>132</v>
      </c>
      <c r="L92" s="32" t="s">
        <v>21</v>
      </c>
      <c r="M92" s="48" t="s">
        <v>29</v>
      </c>
      <c r="N92" s="48" t="s">
        <v>33</v>
      </c>
      <c r="O92" s="48" t="s">
        <v>26</v>
      </c>
      <c r="P92" s="48"/>
      <c r="Q92" s="48" t="s">
        <v>31</v>
      </c>
      <c r="R92" s="9"/>
      <c r="S92" s="23"/>
      <c r="T92" s="20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</row>
    <row r="93" spans="1:170" s="2" customFormat="1" ht="40.9" customHeight="1">
      <c r="A93" s="1"/>
      <c r="B93" s="32"/>
      <c r="C93" s="32"/>
      <c r="D93" s="143">
        <v>85</v>
      </c>
      <c r="E93" s="32" t="s">
        <v>17</v>
      </c>
      <c r="F93" s="32" t="s">
        <v>296</v>
      </c>
      <c r="G93" s="48" t="s">
        <v>290</v>
      </c>
      <c r="H93" s="32" t="s">
        <v>19</v>
      </c>
      <c r="I93" s="99">
        <f>+Zásobník4[[#This Row],[Predpokladané náklady na realizáciu projektu '[eur s DPH']2]]/1.2</f>
        <v>6666.666666666667</v>
      </c>
      <c r="J93" s="47">
        <v>8000</v>
      </c>
      <c r="K93" s="32" t="s">
        <v>132</v>
      </c>
      <c r="L93" s="32" t="s">
        <v>21</v>
      </c>
      <c r="M93" s="48" t="s">
        <v>29</v>
      </c>
      <c r="N93" s="48" t="s">
        <v>33</v>
      </c>
      <c r="O93" s="48" t="s">
        <v>26</v>
      </c>
      <c r="P93" s="48"/>
      <c r="Q93" s="48" t="s">
        <v>31</v>
      </c>
      <c r="R93" s="9"/>
      <c r="S93" s="23"/>
      <c r="T93" s="20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</row>
    <row r="94" spans="1:170" customFormat="1" ht="40.9" customHeight="1">
      <c r="A94" s="1"/>
      <c r="B94" s="32"/>
      <c r="C94" s="32"/>
      <c r="D94" s="143">
        <v>86</v>
      </c>
      <c r="E94" s="32" t="s">
        <v>17</v>
      </c>
      <c r="F94" s="32" t="s">
        <v>86</v>
      </c>
      <c r="G94" s="48" t="s">
        <v>87</v>
      </c>
      <c r="H94" s="32" t="s">
        <v>19</v>
      </c>
      <c r="I94" s="99">
        <f>+Zásobník4[[#This Row],[Predpokladané náklady na realizáciu projektu '[eur s DPH']2]]/1.2</f>
        <v>8333.3333333333339</v>
      </c>
      <c r="J94" s="47">
        <v>10000</v>
      </c>
      <c r="K94" s="32" t="s">
        <v>132</v>
      </c>
      <c r="L94" s="32" t="s">
        <v>21</v>
      </c>
      <c r="M94" s="48" t="s">
        <v>29</v>
      </c>
      <c r="N94" s="48" t="s">
        <v>33</v>
      </c>
      <c r="O94" s="48" t="s">
        <v>268</v>
      </c>
      <c r="P94" s="48" t="s">
        <v>133</v>
      </c>
      <c r="Q94" s="48" t="s">
        <v>31</v>
      </c>
      <c r="R94" s="9"/>
      <c r="S94" s="23"/>
      <c r="T94" s="20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</row>
    <row r="95" spans="1:170" customFormat="1" ht="40.9" customHeight="1">
      <c r="A95" s="1"/>
      <c r="B95" s="32"/>
      <c r="C95" s="32"/>
      <c r="D95" s="143">
        <v>87</v>
      </c>
      <c r="E95" s="32" t="s">
        <v>17</v>
      </c>
      <c r="F95" s="32" t="s">
        <v>86</v>
      </c>
      <c r="G95" s="48" t="s">
        <v>88</v>
      </c>
      <c r="H95" s="32" t="s">
        <v>19</v>
      </c>
      <c r="I95" s="99">
        <f>+Zásobník4[[#This Row],[Predpokladané náklady na realizáciu projektu '[eur s DPH']2]]/1.2</f>
        <v>4166.666666666667</v>
      </c>
      <c r="J95" s="47">
        <v>5000</v>
      </c>
      <c r="K95" s="32" t="s">
        <v>132</v>
      </c>
      <c r="L95" s="32" t="s">
        <v>21</v>
      </c>
      <c r="M95" s="48" t="s">
        <v>29</v>
      </c>
      <c r="N95" s="48" t="s">
        <v>33</v>
      </c>
      <c r="O95" s="48" t="s">
        <v>26</v>
      </c>
      <c r="P95" s="48" t="s">
        <v>133</v>
      </c>
      <c r="Q95" s="48" t="s">
        <v>31</v>
      </c>
      <c r="R95" s="9"/>
      <c r="S95" s="23"/>
      <c r="T95" s="20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</row>
    <row r="96" spans="1:170" customFormat="1" ht="40.9" customHeight="1">
      <c r="A96" s="1"/>
      <c r="B96" s="32"/>
      <c r="C96" s="32"/>
      <c r="D96" s="143">
        <v>88</v>
      </c>
      <c r="E96" s="32" t="s">
        <v>17</v>
      </c>
      <c r="F96" s="32" t="s">
        <v>86</v>
      </c>
      <c r="G96" s="48" t="s">
        <v>437</v>
      </c>
      <c r="H96" s="32" t="s">
        <v>19</v>
      </c>
      <c r="I96" s="99">
        <f>+Zásobník4[[#This Row],[Predpokladané náklady na realizáciu projektu '[eur s DPH']2]]/1.2</f>
        <v>3333333.3333333335</v>
      </c>
      <c r="J96" s="47">
        <v>4000000</v>
      </c>
      <c r="K96" s="32" t="s">
        <v>132</v>
      </c>
      <c r="L96" s="32" t="s">
        <v>21</v>
      </c>
      <c r="M96" s="48" t="s">
        <v>29</v>
      </c>
      <c r="N96" s="48" t="s">
        <v>33</v>
      </c>
      <c r="O96" s="48" t="s">
        <v>26</v>
      </c>
      <c r="P96" s="48"/>
      <c r="Q96" s="48" t="s">
        <v>31</v>
      </c>
      <c r="R96" s="9"/>
      <c r="S96" s="23"/>
      <c r="T96" s="20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</row>
    <row r="97" spans="1:170" s="2" customFormat="1" ht="40.9" customHeight="1">
      <c r="A97" s="1"/>
      <c r="B97" s="32"/>
      <c r="C97" s="32"/>
      <c r="D97" s="143">
        <v>89</v>
      </c>
      <c r="E97" s="32" t="s">
        <v>17</v>
      </c>
      <c r="F97" s="32" t="s">
        <v>280</v>
      </c>
      <c r="G97" s="48" t="s">
        <v>475</v>
      </c>
      <c r="H97" s="32" t="s">
        <v>19</v>
      </c>
      <c r="I97" s="99">
        <f>+Zásobník4[[#This Row],[Predpokladané náklady na realizáciu projektu '[eur s DPH']2]]/1.2</f>
        <v>46666.666666666672</v>
      </c>
      <c r="J97" s="47">
        <v>56000</v>
      </c>
      <c r="K97" s="32" t="s">
        <v>132</v>
      </c>
      <c r="L97" s="32" t="s">
        <v>21</v>
      </c>
      <c r="M97" s="48" t="s">
        <v>29</v>
      </c>
      <c r="N97" s="48" t="s">
        <v>33</v>
      </c>
      <c r="O97" s="48" t="s">
        <v>268</v>
      </c>
      <c r="P97" s="48"/>
      <c r="Q97" s="48" t="s">
        <v>31</v>
      </c>
      <c r="R97" s="9"/>
      <c r="S97" s="23"/>
      <c r="T97" s="20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</row>
    <row r="98" spans="1:170" s="2" customFormat="1" ht="40.9" customHeight="1">
      <c r="A98" s="1"/>
      <c r="B98" s="32"/>
      <c r="C98" s="32"/>
      <c r="D98" s="143">
        <v>90</v>
      </c>
      <c r="E98" s="32" t="s">
        <v>17</v>
      </c>
      <c r="F98" s="32" t="s">
        <v>282</v>
      </c>
      <c r="G98" s="48" t="s">
        <v>284</v>
      </c>
      <c r="H98" s="32" t="s">
        <v>19</v>
      </c>
      <c r="I98" s="99">
        <f>+Zásobník4[[#This Row],[Predpokladané náklady na realizáciu projektu '[eur s DPH']2]]/1.2</f>
        <v>29166.666666666668</v>
      </c>
      <c r="J98" s="47">
        <v>35000</v>
      </c>
      <c r="K98" s="32" t="s">
        <v>132</v>
      </c>
      <c r="L98" s="32" t="s">
        <v>21</v>
      </c>
      <c r="M98" s="48" t="s">
        <v>29</v>
      </c>
      <c r="N98" s="48" t="s">
        <v>33</v>
      </c>
      <c r="O98" s="48" t="s">
        <v>268</v>
      </c>
      <c r="P98" s="48"/>
      <c r="Q98" s="48" t="s">
        <v>31</v>
      </c>
      <c r="R98" s="9"/>
      <c r="S98" s="23"/>
      <c r="T98" s="20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</row>
    <row r="99" spans="1:170" s="2" customFormat="1" ht="40.9" customHeight="1">
      <c r="A99" s="1"/>
      <c r="B99" s="32"/>
      <c r="C99" s="32"/>
      <c r="D99" s="143">
        <v>91</v>
      </c>
      <c r="E99" s="106" t="s">
        <v>17</v>
      </c>
      <c r="F99" s="106" t="s">
        <v>364</v>
      </c>
      <c r="G99" s="107" t="s">
        <v>365</v>
      </c>
      <c r="H99" s="106" t="s">
        <v>19</v>
      </c>
      <c r="I99" s="126">
        <f>+Zásobník4[[#This Row],[Predpokladané náklady na realizáciu projektu '[eur s DPH']2]]/1.2</f>
        <v>33000</v>
      </c>
      <c r="J99" s="108">
        <v>39600</v>
      </c>
      <c r="K99" s="32" t="s">
        <v>132</v>
      </c>
      <c r="L99" s="32" t="s">
        <v>21</v>
      </c>
      <c r="M99" s="48" t="s">
        <v>29</v>
      </c>
      <c r="N99" s="48" t="s">
        <v>33</v>
      </c>
      <c r="O99" s="48" t="s">
        <v>26</v>
      </c>
      <c r="P99" s="48"/>
      <c r="Q99" s="48" t="s">
        <v>31</v>
      </c>
      <c r="R99" s="109"/>
      <c r="S99" s="23"/>
      <c r="T99" s="20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</row>
    <row r="100" spans="1:170" s="2" customFormat="1" ht="40.9" customHeight="1">
      <c r="A100" s="1"/>
      <c r="B100" s="32"/>
      <c r="C100" s="32"/>
      <c r="D100" s="143">
        <v>92</v>
      </c>
      <c r="E100" s="106" t="s">
        <v>17</v>
      </c>
      <c r="F100" s="106" t="s">
        <v>45</v>
      </c>
      <c r="G100" s="107" t="s">
        <v>46</v>
      </c>
      <c r="H100" s="106" t="s">
        <v>19</v>
      </c>
      <c r="I100" s="126">
        <f>+Zásobník4[[#This Row],[Predpokladané náklady na realizáciu projektu '[eur s DPH']2]]/1.2</f>
        <v>83333.333333333343</v>
      </c>
      <c r="J100" s="108">
        <v>100000</v>
      </c>
      <c r="K100" s="106" t="s">
        <v>132</v>
      </c>
      <c r="L100" s="106" t="s">
        <v>21</v>
      </c>
      <c r="M100" s="136" t="s">
        <v>29</v>
      </c>
      <c r="N100" s="48" t="s">
        <v>33</v>
      </c>
      <c r="O100" s="107" t="s">
        <v>26</v>
      </c>
      <c r="P100" s="107" t="s">
        <v>31</v>
      </c>
      <c r="Q100" s="48" t="s">
        <v>31</v>
      </c>
      <c r="R100" s="109"/>
      <c r="S100" s="23"/>
      <c r="T100" s="20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</row>
    <row r="101" spans="1:170" s="2" customFormat="1" ht="40.9" customHeight="1">
      <c r="A101" s="1"/>
      <c r="B101" s="32"/>
      <c r="C101" s="32"/>
      <c r="D101" s="143">
        <v>93</v>
      </c>
      <c r="E101" s="106" t="s">
        <v>17</v>
      </c>
      <c r="F101" s="106" t="s">
        <v>45</v>
      </c>
      <c r="G101" s="107" t="s">
        <v>48</v>
      </c>
      <c r="H101" s="106" t="s">
        <v>19</v>
      </c>
      <c r="I101" s="126">
        <f>+Zásobník4[[#This Row],[Predpokladané náklady na realizáciu projektu '[eur s DPH']2]]/1.2</f>
        <v>31250</v>
      </c>
      <c r="J101" s="108">
        <v>37500</v>
      </c>
      <c r="K101" s="106" t="s">
        <v>132</v>
      </c>
      <c r="L101" s="106" t="s">
        <v>21</v>
      </c>
      <c r="M101" s="136" t="s">
        <v>29</v>
      </c>
      <c r="N101" s="107" t="s">
        <v>35</v>
      </c>
      <c r="O101" s="107" t="s">
        <v>26</v>
      </c>
      <c r="P101" s="107" t="s">
        <v>31</v>
      </c>
      <c r="Q101" s="48" t="s">
        <v>31</v>
      </c>
      <c r="R101" s="109"/>
      <c r="S101" s="23"/>
      <c r="T101" s="20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</row>
    <row r="102" spans="1:170" s="2" customFormat="1" ht="40.9" customHeight="1">
      <c r="A102" s="1"/>
      <c r="B102" s="32"/>
      <c r="C102" s="32"/>
      <c r="D102" s="143">
        <v>94</v>
      </c>
      <c r="E102" s="106" t="s">
        <v>17</v>
      </c>
      <c r="F102" s="106" t="s">
        <v>54</v>
      </c>
      <c r="G102" s="107" t="s">
        <v>55</v>
      </c>
      <c r="H102" s="106" t="s">
        <v>19</v>
      </c>
      <c r="I102" s="126">
        <f>+Zásobník4[[#This Row],[Predpokladané náklady na realizáciu projektu '[eur s DPH']2]]/1.2</f>
        <v>413333.33333333337</v>
      </c>
      <c r="J102" s="108">
        <v>496000</v>
      </c>
      <c r="K102" s="106" t="s">
        <v>20</v>
      </c>
      <c r="L102" s="106" t="s">
        <v>21</v>
      </c>
      <c r="M102" s="136" t="s">
        <v>29</v>
      </c>
      <c r="N102" s="107" t="s">
        <v>33</v>
      </c>
      <c r="O102" s="107" t="s">
        <v>26</v>
      </c>
      <c r="P102" s="107" t="s">
        <v>31</v>
      </c>
      <c r="Q102" s="48" t="s">
        <v>387</v>
      </c>
      <c r="R102" s="109"/>
      <c r="S102" s="23"/>
      <c r="T102" s="20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</row>
    <row r="103" spans="1:170" s="2" customFormat="1" ht="40.9" customHeight="1">
      <c r="A103" s="1"/>
      <c r="B103" s="32"/>
      <c r="C103" s="32"/>
      <c r="D103" s="143">
        <v>95</v>
      </c>
      <c r="E103" s="106" t="s">
        <v>17</v>
      </c>
      <c r="F103" s="106" t="s">
        <v>54</v>
      </c>
      <c r="G103" s="107" t="s">
        <v>56</v>
      </c>
      <c r="H103" s="106" t="s">
        <v>19</v>
      </c>
      <c r="I103" s="126">
        <f>+Zásobník4[[#This Row],[Predpokladané náklady na realizáciu projektu '[eur s DPH']2]]/1.2</f>
        <v>41666.666666666672</v>
      </c>
      <c r="J103" s="108">
        <v>50000</v>
      </c>
      <c r="K103" s="106" t="s">
        <v>20</v>
      </c>
      <c r="L103" s="106" t="s">
        <v>21</v>
      </c>
      <c r="M103" s="136" t="s">
        <v>29</v>
      </c>
      <c r="N103" s="107" t="s">
        <v>47</v>
      </c>
      <c r="O103" s="107" t="s">
        <v>26</v>
      </c>
      <c r="P103" s="107" t="s">
        <v>31</v>
      </c>
      <c r="Q103" s="48" t="s">
        <v>387</v>
      </c>
      <c r="R103" s="109"/>
      <c r="S103" s="23"/>
      <c r="T103" s="20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</row>
    <row r="104" spans="1:170" s="2" customFormat="1" ht="40.9" customHeight="1">
      <c r="A104" s="1"/>
      <c r="B104" s="32"/>
      <c r="C104" s="32"/>
      <c r="D104" s="143">
        <v>96</v>
      </c>
      <c r="E104" s="106" t="s">
        <v>17</v>
      </c>
      <c r="F104" s="106" t="s">
        <v>54</v>
      </c>
      <c r="G104" s="107" t="s">
        <v>57</v>
      </c>
      <c r="H104" s="106" t="s">
        <v>19</v>
      </c>
      <c r="I104" s="126">
        <f>+Zásobník4[[#This Row],[Predpokladané náklady na realizáciu projektu '[eur s DPH']2]]/1.2</f>
        <v>25000</v>
      </c>
      <c r="J104" s="108">
        <v>30000</v>
      </c>
      <c r="K104" s="106" t="s">
        <v>20</v>
      </c>
      <c r="L104" s="106" t="s">
        <v>21</v>
      </c>
      <c r="M104" s="136" t="s">
        <v>29</v>
      </c>
      <c r="N104" s="107" t="s">
        <v>35</v>
      </c>
      <c r="O104" s="107" t="s">
        <v>26</v>
      </c>
      <c r="P104" s="107" t="s">
        <v>31</v>
      </c>
      <c r="Q104" s="48" t="s">
        <v>387</v>
      </c>
      <c r="R104" s="109"/>
      <c r="S104" s="23"/>
      <c r="T104" s="20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</row>
    <row r="105" spans="1:170" s="2" customFormat="1" ht="40.9" customHeight="1">
      <c r="A105" s="1"/>
      <c r="B105" s="32"/>
      <c r="C105" s="32"/>
      <c r="D105" s="143">
        <v>97</v>
      </c>
      <c r="E105" s="106" t="s">
        <v>17</v>
      </c>
      <c r="F105" s="106" t="s">
        <v>54</v>
      </c>
      <c r="G105" s="107" t="s">
        <v>58</v>
      </c>
      <c r="H105" s="106" t="s">
        <v>19</v>
      </c>
      <c r="I105" s="126">
        <f>+Zásobník4[[#This Row],[Predpokladané náklady na realizáciu projektu '[eur s DPH']2]]/1.2</f>
        <v>8333.3333333333339</v>
      </c>
      <c r="J105" s="108">
        <v>10000</v>
      </c>
      <c r="K105" s="106" t="s">
        <v>20</v>
      </c>
      <c r="L105" s="106" t="s">
        <v>21</v>
      </c>
      <c r="M105" s="136" t="s">
        <v>29</v>
      </c>
      <c r="N105" s="107" t="s">
        <v>33</v>
      </c>
      <c r="O105" s="107" t="s">
        <v>26</v>
      </c>
      <c r="P105" s="107" t="s">
        <v>31</v>
      </c>
      <c r="Q105" s="48" t="s">
        <v>387</v>
      </c>
      <c r="R105" s="109"/>
      <c r="S105" s="23"/>
      <c r="T105" s="20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</row>
    <row r="106" spans="1:170" s="2" customFormat="1" ht="40.9" customHeight="1">
      <c r="A106" s="1"/>
      <c r="B106" s="32"/>
      <c r="C106" s="32"/>
      <c r="D106" s="143">
        <v>98</v>
      </c>
      <c r="E106" s="106" t="s">
        <v>17</v>
      </c>
      <c r="F106" s="106" t="s">
        <v>54</v>
      </c>
      <c r="G106" s="107" t="s">
        <v>59</v>
      </c>
      <c r="H106" s="106" t="s">
        <v>19</v>
      </c>
      <c r="I106" s="126">
        <f>+Zásobník4[[#This Row],[Predpokladané náklady na realizáciu projektu '[eur s DPH']2]]/1.2</f>
        <v>8333.3333333333339</v>
      </c>
      <c r="J106" s="108">
        <v>10000</v>
      </c>
      <c r="K106" s="106" t="s">
        <v>20</v>
      </c>
      <c r="L106" s="106" t="s">
        <v>21</v>
      </c>
      <c r="M106" s="136" t="s">
        <v>29</v>
      </c>
      <c r="N106" s="107" t="s">
        <v>35</v>
      </c>
      <c r="O106" s="107" t="s">
        <v>26</v>
      </c>
      <c r="P106" s="107" t="s">
        <v>31</v>
      </c>
      <c r="Q106" s="48" t="s">
        <v>387</v>
      </c>
      <c r="R106" s="109"/>
      <c r="S106" s="23"/>
      <c r="T106" s="20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</row>
    <row r="107" spans="1:170" customFormat="1" ht="40.9" customHeight="1">
      <c r="A107" s="1"/>
      <c r="B107" s="32"/>
      <c r="C107" s="32"/>
      <c r="D107" s="143">
        <v>99</v>
      </c>
      <c r="E107" s="32" t="s">
        <v>17</v>
      </c>
      <c r="F107" s="106" t="s">
        <v>61</v>
      </c>
      <c r="G107" s="48" t="s">
        <v>606</v>
      </c>
      <c r="H107" s="32" t="s">
        <v>19</v>
      </c>
      <c r="I107" s="126">
        <f>+Zásobník4[[#This Row],[Predpokladané náklady na realizáciu projektu '[eur s DPH']2]]/1.2</f>
        <v>40657</v>
      </c>
      <c r="J107" s="108">
        <v>48788.4</v>
      </c>
      <c r="K107" s="32" t="s">
        <v>132</v>
      </c>
      <c r="L107" s="32" t="s">
        <v>21</v>
      </c>
      <c r="M107" s="177" t="s">
        <v>463</v>
      </c>
      <c r="N107" s="48" t="s">
        <v>33</v>
      </c>
      <c r="O107" s="48" t="s">
        <v>26</v>
      </c>
      <c r="P107" s="174"/>
      <c r="Q107" s="48" t="s">
        <v>651</v>
      </c>
      <c r="R107" s="3"/>
      <c r="S107" s="1"/>
      <c r="T107" s="1"/>
      <c r="U107" s="1"/>
      <c r="V107" s="239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</row>
    <row r="108" spans="1:170" s="2" customFormat="1" ht="40.9" customHeight="1">
      <c r="A108" s="1"/>
      <c r="B108" s="32"/>
      <c r="C108" s="32"/>
      <c r="D108" s="143">
        <v>100</v>
      </c>
      <c r="E108" s="106" t="s">
        <v>17</v>
      </c>
      <c r="F108" s="106" t="s">
        <v>61</v>
      </c>
      <c r="G108" s="107" t="s">
        <v>62</v>
      </c>
      <c r="H108" s="106" t="s">
        <v>19</v>
      </c>
      <c r="I108" s="126">
        <f>+Zásobník4[[#This Row],[Predpokladané náklady na realizáciu projektu '[eur s DPH']2]]/1.2</f>
        <v>166666.66666666669</v>
      </c>
      <c r="J108" s="108">
        <v>200000</v>
      </c>
      <c r="K108" s="106" t="s">
        <v>20</v>
      </c>
      <c r="L108" s="106" t="s">
        <v>21</v>
      </c>
      <c r="M108" s="136" t="s">
        <v>29</v>
      </c>
      <c r="N108" s="107" t="s">
        <v>33</v>
      </c>
      <c r="O108" s="107" t="s">
        <v>26</v>
      </c>
      <c r="P108" s="107" t="s">
        <v>31</v>
      </c>
      <c r="Q108" s="48" t="s">
        <v>390</v>
      </c>
      <c r="R108" s="109"/>
      <c r="S108" s="23"/>
      <c r="T108" s="20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</row>
    <row r="109" spans="1:170" s="2" customFormat="1" ht="40.9" customHeight="1">
      <c r="A109" s="1"/>
      <c r="B109" s="32"/>
      <c r="C109" s="32"/>
      <c r="D109" s="143">
        <v>101</v>
      </c>
      <c r="E109" s="106" t="s">
        <v>17</v>
      </c>
      <c r="F109" s="106" t="s">
        <v>61</v>
      </c>
      <c r="G109" s="107" t="s">
        <v>63</v>
      </c>
      <c r="H109" s="106" t="s">
        <v>19</v>
      </c>
      <c r="I109" s="126">
        <f>+Zásobník4[[#This Row],[Predpokladané náklady na realizáciu projektu '[eur s DPH']2]]/1.2</f>
        <v>83333.333333333343</v>
      </c>
      <c r="J109" s="108">
        <v>100000</v>
      </c>
      <c r="K109" s="106" t="s">
        <v>20</v>
      </c>
      <c r="L109" s="106" t="s">
        <v>21</v>
      </c>
      <c r="M109" s="136" t="s">
        <v>29</v>
      </c>
      <c r="N109" s="107" t="s">
        <v>33</v>
      </c>
      <c r="O109" s="107" t="s">
        <v>26</v>
      </c>
      <c r="P109" s="107" t="s">
        <v>31</v>
      </c>
      <c r="Q109" s="48" t="s">
        <v>390</v>
      </c>
      <c r="R109" s="109"/>
      <c r="S109" s="23"/>
      <c r="T109" s="20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</row>
    <row r="110" spans="1:170" s="2" customFormat="1" ht="40.9" customHeight="1">
      <c r="A110" s="1"/>
      <c r="B110" s="32"/>
      <c r="C110" s="32"/>
      <c r="D110" s="143">
        <v>102</v>
      </c>
      <c r="E110" s="106" t="s">
        <v>17</v>
      </c>
      <c r="F110" s="106" t="s">
        <v>61</v>
      </c>
      <c r="G110" s="107" t="s">
        <v>64</v>
      </c>
      <c r="H110" s="106" t="s">
        <v>19</v>
      </c>
      <c r="I110" s="126">
        <f>+Zásobník4[[#This Row],[Predpokladané náklady na realizáciu projektu '[eur s DPH']2]]/1.2</f>
        <v>16666.666666666668</v>
      </c>
      <c r="J110" s="108">
        <v>20000</v>
      </c>
      <c r="K110" s="106" t="s">
        <v>20</v>
      </c>
      <c r="L110" s="106" t="s">
        <v>21</v>
      </c>
      <c r="M110" s="136" t="s">
        <v>29</v>
      </c>
      <c r="N110" s="107" t="s">
        <v>33</v>
      </c>
      <c r="O110" s="107" t="s">
        <v>26</v>
      </c>
      <c r="P110" s="107" t="s">
        <v>31</v>
      </c>
      <c r="Q110" s="48" t="s">
        <v>390</v>
      </c>
      <c r="R110" s="109"/>
      <c r="S110" s="23"/>
      <c r="T110" s="20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</row>
    <row r="111" spans="1:170" s="2" customFormat="1" ht="40.9" customHeight="1">
      <c r="A111" s="1"/>
      <c r="B111" s="32"/>
      <c r="C111" s="32"/>
      <c r="D111" s="143">
        <v>103</v>
      </c>
      <c r="E111" s="106" t="s">
        <v>17</v>
      </c>
      <c r="F111" s="106" t="s">
        <v>61</v>
      </c>
      <c r="G111" s="107" t="s">
        <v>65</v>
      </c>
      <c r="H111" s="106" t="s">
        <v>19</v>
      </c>
      <c r="I111" s="126">
        <f>+Zásobník4[[#This Row],[Predpokladané náklady na realizáciu projektu '[eur s DPH']2]]/1.2</f>
        <v>16666.666666666668</v>
      </c>
      <c r="J111" s="108">
        <v>20000</v>
      </c>
      <c r="K111" s="106" t="s">
        <v>20</v>
      </c>
      <c r="L111" s="106" t="s">
        <v>21</v>
      </c>
      <c r="M111" s="136" t="s">
        <v>29</v>
      </c>
      <c r="N111" s="107" t="s">
        <v>33</v>
      </c>
      <c r="O111" s="107" t="s">
        <v>268</v>
      </c>
      <c r="P111" s="107" t="s">
        <v>31</v>
      </c>
      <c r="Q111" s="48" t="s">
        <v>390</v>
      </c>
      <c r="R111" s="109"/>
      <c r="S111" s="23"/>
      <c r="T111" s="20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</row>
    <row r="112" spans="1:170" s="2" customFormat="1" ht="40.9" customHeight="1">
      <c r="A112" s="1"/>
      <c r="B112" s="32"/>
      <c r="C112" s="32"/>
      <c r="D112" s="143">
        <v>104</v>
      </c>
      <c r="E112" s="106" t="s">
        <v>17</v>
      </c>
      <c r="F112" s="106" t="s">
        <v>61</v>
      </c>
      <c r="G112" s="107" t="s">
        <v>66</v>
      </c>
      <c r="H112" s="106" t="s">
        <v>19</v>
      </c>
      <c r="I112" s="126">
        <f>+Zásobník4[[#This Row],[Predpokladané náklady na realizáciu projektu '[eur s DPH']2]]/1.2</f>
        <v>12500</v>
      </c>
      <c r="J112" s="108">
        <v>15000</v>
      </c>
      <c r="K112" s="106" t="s">
        <v>20</v>
      </c>
      <c r="L112" s="106" t="s">
        <v>21</v>
      </c>
      <c r="M112" s="136" t="s">
        <v>29</v>
      </c>
      <c r="N112" s="107" t="s">
        <v>33</v>
      </c>
      <c r="O112" s="107" t="s">
        <v>26</v>
      </c>
      <c r="P112" s="107" t="s">
        <v>31</v>
      </c>
      <c r="Q112" s="48" t="s">
        <v>390</v>
      </c>
      <c r="R112" s="109"/>
      <c r="S112" s="23"/>
      <c r="T112" s="20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</row>
    <row r="113" spans="1:170" s="2" customFormat="1" ht="40.9" customHeight="1">
      <c r="A113" s="1"/>
      <c r="B113" s="32"/>
      <c r="C113" s="32"/>
      <c r="D113" s="143">
        <v>105</v>
      </c>
      <c r="E113" s="106" t="s">
        <v>38</v>
      </c>
      <c r="F113" s="106" t="s">
        <v>61</v>
      </c>
      <c r="G113" s="107" t="s">
        <v>67</v>
      </c>
      <c r="H113" s="106" t="s">
        <v>19</v>
      </c>
      <c r="I113" s="126">
        <f>+Zásobník4[[#This Row],[Predpokladané náklady na realizáciu projektu '[eur s DPH']2]]/1.2</f>
        <v>10000</v>
      </c>
      <c r="J113" s="108">
        <v>12000</v>
      </c>
      <c r="K113" s="106" t="s">
        <v>20</v>
      </c>
      <c r="L113" s="106" t="s">
        <v>21</v>
      </c>
      <c r="M113" s="136" t="s">
        <v>29</v>
      </c>
      <c r="N113" s="107" t="s">
        <v>33</v>
      </c>
      <c r="O113" s="107" t="s">
        <v>268</v>
      </c>
      <c r="P113" s="107" t="s">
        <v>31</v>
      </c>
      <c r="Q113" s="48" t="s">
        <v>390</v>
      </c>
      <c r="R113" s="109"/>
      <c r="S113" s="23"/>
      <c r="T113" s="20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</row>
    <row r="114" spans="1:170" s="2" customFormat="1" ht="40.9" customHeight="1">
      <c r="A114" s="1"/>
      <c r="B114" s="32"/>
      <c r="C114" s="32"/>
      <c r="D114" s="143">
        <v>106</v>
      </c>
      <c r="E114" s="106" t="s">
        <v>38</v>
      </c>
      <c r="F114" s="106" t="s">
        <v>61</v>
      </c>
      <c r="G114" s="107" t="s">
        <v>68</v>
      </c>
      <c r="H114" s="106" t="s">
        <v>19</v>
      </c>
      <c r="I114" s="126">
        <f>+Zásobník4[[#This Row],[Predpokladané náklady na realizáciu projektu '[eur s DPH']2]]/1.2</f>
        <v>8333.3333333333339</v>
      </c>
      <c r="J114" s="108">
        <v>10000</v>
      </c>
      <c r="K114" s="106" t="s">
        <v>20</v>
      </c>
      <c r="L114" s="106" t="s">
        <v>21</v>
      </c>
      <c r="M114" s="136" t="s">
        <v>29</v>
      </c>
      <c r="N114" s="107" t="s">
        <v>33</v>
      </c>
      <c r="O114" s="107" t="s">
        <v>268</v>
      </c>
      <c r="P114" s="107" t="s">
        <v>31</v>
      </c>
      <c r="Q114" s="48" t="s">
        <v>390</v>
      </c>
      <c r="R114" s="109"/>
      <c r="S114" s="23"/>
      <c r="T114" s="20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</row>
    <row r="115" spans="1:170" customFormat="1" ht="40.9" customHeight="1">
      <c r="A115" s="1"/>
      <c r="B115" s="32"/>
      <c r="C115" s="32"/>
      <c r="D115" s="240">
        <v>107</v>
      </c>
      <c r="E115" s="32" t="s">
        <v>17</v>
      </c>
      <c r="F115" s="173" t="s">
        <v>75</v>
      </c>
      <c r="G115" s="174" t="s">
        <v>640</v>
      </c>
      <c r="H115" s="32" t="s">
        <v>19</v>
      </c>
      <c r="I115" s="126">
        <f>+Zásobník4[[#This Row],[Predpokladané náklady na realizáciu projektu '[eur s DPH']2]]/1.2</f>
        <v>102238.50000000001</v>
      </c>
      <c r="J115" s="244">
        <v>122686.20000000001</v>
      </c>
      <c r="K115" s="32" t="s">
        <v>132</v>
      </c>
      <c r="L115" s="32" t="s">
        <v>21</v>
      </c>
      <c r="M115" s="177" t="s">
        <v>463</v>
      </c>
      <c r="N115" s="48" t="s">
        <v>33</v>
      </c>
      <c r="O115" s="48" t="s">
        <v>131</v>
      </c>
      <c r="P115" s="48"/>
      <c r="Q115" s="48" t="s">
        <v>651</v>
      </c>
      <c r="R115" s="245"/>
      <c r="S115" s="1"/>
      <c r="T115" s="1"/>
      <c r="U115" s="246"/>
      <c r="V115" s="1"/>
      <c r="W115" s="1"/>
      <c r="X115" s="239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</row>
    <row r="116" spans="1:170" customFormat="1" ht="40.9" customHeight="1">
      <c r="A116" s="1"/>
      <c r="B116" s="32"/>
      <c r="C116" s="32"/>
      <c r="D116" s="143">
        <v>108</v>
      </c>
      <c r="E116" s="32" t="s">
        <v>17</v>
      </c>
      <c r="F116" s="106" t="s">
        <v>260</v>
      </c>
      <c r="G116" s="48" t="s">
        <v>607</v>
      </c>
      <c r="H116" s="32" t="s">
        <v>19</v>
      </c>
      <c r="I116" s="126">
        <f>+Zásobník4[[#This Row],[Predpokladané náklady na realizáciu projektu '[eur s DPH']2]]/1.2</f>
        <v>11480.6</v>
      </c>
      <c r="J116" s="47">
        <v>13776.72</v>
      </c>
      <c r="K116" s="32" t="s">
        <v>132</v>
      </c>
      <c r="L116" s="32" t="s">
        <v>21</v>
      </c>
      <c r="M116" s="177" t="s">
        <v>463</v>
      </c>
      <c r="N116" s="48" t="s">
        <v>33</v>
      </c>
      <c r="O116" s="48" t="s">
        <v>26</v>
      </c>
      <c r="P116" s="174"/>
      <c r="Q116" s="48" t="s">
        <v>651</v>
      </c>
      <c r="R116" s="3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</row>
    <row r="117" spans="1:170" s="2" customFormat="1" ht="40.9" customHeight="1">
      <c r="A117" s="1"/>
      <c r="B117" s="32"/>
      <c r="C117" s="32"/>
      <c r="D117" s="143">
        <v>109</v>
      </c>
      <c r="E117" s="106" t="s">
        <v>17</v>
      </c>
      <c r="F117" s="106" t="s">
        <v>260</v>
      </c>
      <c r="G117" s="107" t="s">
        <v>261</v>
      </c>
      <c r="H117" s="106" t="s">
        <v>19</v>
      </c>
      <c r="I117" s="126">
        <f>+Zásobník4[[#This Row],[Predpokladané náklady na realizáciu projektu '[eur s DPH']2]]/1.2</f>
        <v>424583.33333333337</v>
      </c>
      <c r="J117" s="108">
        <v>509500</v>
      </c>
      <c r="K117" s="106" t="s">
        <v>20</v>
      </c>
      <c r="L117" s="106" t="s">
        <v>21</v>
      </c>
      <c r="M117" s="136" t="s">
        <v>29</v>
      </c>
      <c r="N117" s="107" t="s">
        <v>33</v>
      </c>
      <c r="O117" s="107" t="s">
        <v>26</v>
      </c>
      <c r="P117" s="107" t="s">
        <v>31</v>
      </c>
      <c r="Q117" s="48" t="s">
        <v>390</v>
      </c>
      <c r="R117" s="109"/>
      <c r="S117" s="23"/>
      <c r="T117" s="20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</row>
    <row r="118" spans="1:170" s="2" customFormat="1" ht="40.9" customHeight="1">
      <c r="A118" s="1"/>
      <c r="B118" s="32"/>
      <c r="C118" s="32"/>
      <c r="D118" s="143">
        <v>110</v>
      </c>
      <c r="E118" s="173" t="s">
        <v>17</v>
      </c>
      <c r="F118" s="173" t="s">
        <v>260</v>
      </c>
      <c r="G118" s="174" t="s">
        <v>451</v>
      </c>
      <c r="H118" s="106" t="s">
        <v>19</v>
      </c>
      <c r="I118" s="126">
        <f>+Zásobník4[[#This Row],[Predpokladané náklady na realizáciu projektu '[eur s DPH']2]]/1.2</f>
        <v>25416.666666666668</v>
      </c>
      <c r="J118" s="176">
        <v>30500</v>
      </c>
      <c r="K118" s="32" t="s">
        <v>20</v>
      </c>
      <c r="L118" s="106" t="s">
        <v>21</v>
      </c>
      <c r="M118" s="136" t="s">
        <v>29</v>
      </c>
      <c r="N118" s="107" t="s">
        <v>33</v>
      </c>
      <c r="O118" s="107" t="s">
        <v>26</v>
      </c>
      <c r="P118" s="107" t="s">
        <v>31</v>
      </c>
      <c r="Q118" s="48" t="s">
        <v>390</v>
      </c>
      <c r="R118" s="179"/>
      <c r="S118" s="23"/>
      <c r="T118" s="20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</row>
    <row r="119" spans="1:170" s="2" customFormat="1" ht="40.9" customHeight="1">
      <c r="A119" s="1"/>
      <c r="B119" s="32"/>
      <c r="C119" s="32"/>
      <c r="D119" s="143">
        <v>111</v>
      </c>
      <c r="E119" s="173" t="s">
        <v>17</v>
      </c>
      <c r="F119" s="173" t="s">
        <v>260</v>
      </c>
      <c r="G119" s="174" t="s">
        <v>452</v>
      </c>
      <c r="H119" s="173" t="s">
        <v>19</v>
      </c>
      <c r="I119" s="175">
        <f>+Zásobník4[[#This Row],[Predpokladané náklady na realizáciu projektu '[eur s DPH']2]]/1.2</f>
        <v>11500</v>
      </c>
      <c r="J119" s="176">
        <v>13800</v>
      </c>
      <c r="K119" s="32" t="s">
        <v>132</v>
      </c>
      <c r="L119" s="106" t="s">
        <v>21</v>
      </c>
      <c r="M119" s="136" t="s">
        <v>29</v>
      </c>
      <c r="N119" s="107" t="s">
        <v>33</v>
      </c>
      <c r="O119" s="107" t="s">
        <v>26</v>
      </c>
      <c r="P119" s="107" t="s">
        <v>31</v>
      </c>
      <c r="Q119" s="48" t="s">
        <v>132</v>
      </c>
      <c r="R119" s="179"/>
      <c r="S119" s="23"/>
      <c r="T119" s="20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</row>
    <row r="120" spans="1:170" s="2" customFormat="1" ht="40.9" customHeight="1">
      <c r="A120" s="1"/>
      <c r="B120" s="32"/>
      <c r="C120" s="32"/>
      <c r="D120" s="143">
        <v>112</v>
      </c>
      <c r="E120" s="173" t="s">
        <v>17</v>
      </c>
      <c r="F120" s="173" t="s">
        <v>260</v>
      </c>
      <c r="G120" s="174" t="s">
        <v>454</v>
      </c>
      <c r="H120" s="173" t="s">
        <v>19</v>
      </c>
      <c r="I120" s="175">
        <f>+Zásobník4[[#This Row],[Predpokladané náklady na realizáciu projektu '[eur s DPH']2]]/1.2</f>
        <v>8333.3333333333339</v>
      </c>
      <c r="J120" s="176">
        <v>10000</v>
      </c>
      <c r="K120" s="32" t="s">
        <v>132</v>
      </c>
      <c r="L120" s="106" t="s">
        <v>21</v>
      </c>
      <c r="M120" s="136" t="s">
        <v>29</v>
      </c>
      <c r="N120" s="107" t="s">
        <v>33</v>
      </c>
      <c r="O120" s="107" t="s">
        <v>26</v>
      </c>
      <c r="P120" s="107" t="s">
        <v>31</v>
      </c>
      <c r="Q120" s="48" t="s">
        <v>132</v>
      </c>
      <c r="R120" s="179"/>
      <c r="S120" s="23"/>
      <c r="T120" s="20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</row>
    <row r="121" spans="1:170" s="2" customFormat="1" ht="40.9" customHeight="1">
      <c r="A121" s="1"/>
      <c r="B121" s="32"/>
      <c r="C121" s="32"/>
      <c r="D121" s="143">
        <v>113</v>
      </c>
      <c r="E121" s="173" t="s">
        <v>17</v>
      </c>
      <c r="F121" s="173" t="s">
        <v>260</v>
      </c>
      <c r="G121" s="174" t="s">
        <v>455</v>
      </c>
      <c r="H121" s="173" t="s">
        <v>19</v>
      </c>
      <c r="I121" s="175">
        <f>+Zásobník4[[#This Row],[Predpokladané náklady na realizáciu projektu '[eur s DPH']2]]/1.2</f>
        <v>72500</v>
      </c>
      <c r="J121" s="176">
        <v>87000</v>
      </c>
      <c r="K121" s="32" t="s">
        <v>20</v>
      </c>
      <c r="L121" s="106" t="s">
        <v>21</v>
      </c>
      <c r="M121" s="136" t="s">
        <v>29</v>
      </c>
      <c r="N121" s="107" t="s">
        <v>33</v>
      </c>
      <c r="O121" s="107" t="s">
        <v>26</v>
      </c>
      <c r="P121" s="107" t="s">
        <v>31</v>
      </c>
      <c r="Q121" s="48" t="s">
        <v>390</v>
      </c>
      <c r="R121" s="179"/>
      <c r="S121" s="23"/>
      <c r="T121" s="20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</row>
    <row r="122" spans="1:170" s="2" customFormat="1" ht="40.9" customHeight="1">
      <c r="A122" s="1"/>
      <c r="B122" s="32"/>
      <c r="C122" s="32"/>
      <c r="D122" s="143">
        <v>114</v>
      </c>
      <c r="E122" s="173" t="s">
        <v>17</v>
      </c>
      <c r="F122" s="173" t="s">
        <v>260</v>
      </c>
      <c r="G122" s="174" t="s">
        <v>456</v>
      </c>
      <c r="H122" s="173" t="s">
        <v>19</v>
      </c>
      <c r="I122" s="175">
        <f>+Zásobník4[[#This Row],[Predpokladané náklady na realizáciu projektu '[eur s DPH']2]]/1.2</f>
        <v>270464.16666666669</v>
      </c>
      <c r="J122" s="176">
        <v>324557</v>
      </c>
      <c r="K122" s="32" t="s">
        <v>20</v>
      </c>
      <c r="L122" s="106" t="s">
        <v>21</v>
      </c>
      <c r="M122" s="136" t="s">
        <v>29</v>
      </c>
      <c r="N122" s="107" t="s">
        <v>33</v>
      </c>
      <c r="O122" s="107" t="s">
        <v>26</v>
      </c>
      <c r="P122" s="107" t="s">
        <v>31</v>
      </c>
      <c r="Q122" s="48" t="s">
        <v>390</v>
      </c>
      <c r="R122" s="179"/>
      <c r="S122" s="23"/>
      <c r="T122" s="20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</row>
    <row r="123" spans="1:170" s="2" customFormat="1" ht="40.9" customHeight="1">
      <c r="A123" s="1"/>
      <c r="B123" s="32"/>
      <c r="C123" s="32"/>
      <c r="D123" s="143">
        <v>115</v>
      </c>
      <c r="E123" s="173" t="s">
        <v>17</v>
      </c>
      <c r="F123" s="173" t="s">
        <v>260</v>
      </c>
      <c r="G123" s="174" t="s">
        <v>457</v>
      </c>
      <c r="H123" s="173" t="s">
        <v>19</v>
      </c>
      <c r="I123" s="175">
        <f>+Zásobník4[[#This Row],[Predpokladané náklady na realizáciu projektu '[eur s DPH']2]]/1.2</f>
        <v>41816.666666666672</v>
      </c>
      <c r="J123" s="176">
        <v>50180</v>
      </c>
      <c r="K123" s="32" t="s">
        <v>20</v>
      </c>
      <c r="L123" s="106" t="s">
        <v>21</v>
      </c>
      <c r="M123" s="136" t="s">
        <v>29</v>
      </c>
      <c r="N123" s="107" t="s">
        <v>33</v>
      </c>
      <c r="O123" s="107" t="s">
        <v>26</v>
      </c>
      <c r="P123" s="107" t="s">
        <v>31</v>
      </c>
      <c r="Q123" s="48" t="s">
        <v>390</v>
      </c>
      <c r="R123" s="179"/>
      <c r="S123" s="23"/>
      <c r="T123" s="20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</row>
    <row r="124" spans="1:170" s="2" customFormat="1" ht="40.9" customHeight="1">
      <c r="A124" s="1"/>
      <c r="B124" s="32"/>
      <c r="C124" s="32"/>
      <c r="D124" s="143">
        <v>116</v>
      </c>
      <c r="E124" s="173" t="s">
        <v>17</v>
      </c>
      <c r="F124" s="173" t="s">
        <v>260</v>
      </c>
      <c r="G124" s="174" t="s">
        <v>458</v>
      </c>
      <c r="H124" s="173" t="s">
        <v>19</v>
      </c>
      <c r="I124" s="175">
        <f>+Zásobník4[[#This Row],[Predpokladané náklady na realizáciu projektu '[eur s DPH']2]]/1.2</f>
        <v>48466.666666666672</v>
      </c>
      <c r="J124" s="176">
        <v>58160</v>
      </c>
      <c r="K124" s="32" t="s">
        <v>20</v>
      </c>
      <c r="L124" s="106" t="s">
        <v>21</v>
      </c>
      <c r="M124" s="136" t="s">
        <v>29</v>
      </c>
      <c r="N124" s="107" t="s">
        <v>33</v>
      </c>
      <c r="O124" s="107" t="s">
        <v>26</v>
      </c>
      <c r="P124" s="107" t="s">
        <v>31</v>
      </c>
      <c r="Q124" s="48" t="s">
        <v>390</v>
      </c>
      <c r="R124" s="179"/>
      <c r="S124" s="23"/>
      <c r="T124" s="20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</row>
    <row r="125" spans="1:170" s="2" customFormat="1" ht="40.9" customHeight="1">
      <c r="A125" s="1"/>
      <c r="B125" s="32"/>
      <c r="C125" s="32"/>
      <c r="D125" s="143">
        <v>117</v>
      </c>
      <c r="E125" s="173" t="s">
        <v>17</v>
      </c>
      <c r="F125" s="173" t="s">
        <v>260</v>
      </c>
      <c r="G125" s="174" t="s">
        <v>459</v>
      </c>
      <c r="H125" s="173" t="s">
        <v>19</v>
      </c>
      <c r="I125" s="175">
        <f>+Zásobník4[[#This Row],[Predpokladané náklady na realizáciu projektu '[eur s DPH']2]]/1.2</f>
        <v>8333.3333333333339</v>
      </c>
      <c r="J125" s="176">
        <v>10000</v>
      </c>
      <c r="K125" s="32" t="s">
        <v>20</v>
      </c>
      <c r="L125" s="106" t="s">
        <v>21</v>
      </c>
      <c r="M125" s="136" t="s">
        <v>29</v>
      </c>
      <c r="N125" s="107" t="s">
        <v>33</v>
      </c>
      <c r="O125" s="107" t="s">
        <v>26</v>
      </c>
      <c r="P125" s="107" t="s">
        <v>31</v>
      </c>
      <c r="Q125" s="48" t="s">
        <v>390</v>
      </c>
      <c r="R125" s="179"/>
      <c r="S125" s="23"/>
      <c r="T125" s="20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</row>
    <row r="126" spans="1:170" s="2" customFormat="1" ht="40.9" customHeight="1">
      <c r="A126" s="1"/>
      <c r="B126" s="32"/>
      <c r="C126" s="32"/>
      <c r="D126" s="143">
        <v>118</v>
      </c>
      <c r="E126" s="173" t="s">
        <v>17</v>
      </c>
      <c r="F126" s="173" t="s">
        <v>260</v>
      </c>
      <c r="G126" s="174" t="s">
        <v>460</v>
      </c>
      <c r="H126" s="173" t="s">
        <v>19</v>
      </c>
      <c r="I126" s="175">
        <f>+Zásobník4[[#This Row],[Predpokladané náklady na realizáciu projektu '[eur s DPH']2]]/1.2</f>
        <v>6016.666666666667</v>
      </c>
      <c r="J126" s="176">
        <v>7220</v>
      </c>
      <c r="K126" s="32" t="s">
        <v>20</v>
      </c>
      <c r="L126" s="106" t="s">
        <v>21</v>
      </c>
      <c r="M126" s="136" t="s">
        <v>29</v>
      </c>
      <c r="N126" s="107" t="s">
        <v>33</v>
      </c>
      <c r="O126" s="107" t="s">
        <v>26</v>
      </c>
      <c r="P126" s="107" t="s">
        <v>31</v>
      </c>
      <c r="Q126" s="48" t="s">
        <v>390</v>
      </c>
      <c r="R126" s="179"/>
      <c r="S126" s="23"/>
      <c r="T126" s="20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</row>
    <row r="127" spans="1:170" s="2" customFormat="1" ht="40.9" customHeight="1">
      <c r="A127" s="1"/>
      <c r="B127" s="32"/>
      <c r="C127" s="32"/>
      <c r="D127" s="143">
        <v>119</v>
      </c>
      <c r="E127" s="173" t="s">
        <v>17</v>
      </c>
      <c r="F127" s="173" t="s">
        <v>260</v>
      </c>
      <c r="G127" s="174" t="s">
        <v>461</v>
      </c>
      <c r="H127" s="173" t="s">
        <v>19</v>
      </c>
      <c r="I127" s="175">
        <f>+Zásobník4[[#This Row],[Predpokladané náklady na realizáciu projektu '[eur s DPH']2]]/1.2</f>
        <v>39166.666666666672</v>
      </c>
      <c r="J127" s="176">
        <v>47000</v>
      </c>
      <c r="K127" s="32" t="s">
        <v>20</v>
      </c>
      <c r="L127" s="106" t="s">
        <v>21</v>
      </c>
      <c r="M127" s="136" t="s">
        <v>29</v>
      </c>
      <c r="N127" s="107" t="s">
        <v>33</v>
      </c>
      <c r="O127" s="107" t="s">
        <v>26</v>
      </c>
      <c r="P127" s="107" t="s">
        <v>31</v>
      </c>
      <c r="Q127" s="48" t="s">
        <v>390</v>
      </c>
      <c r="R127" s="179"/>
      <c r="S127" s="23"/>
      <c r="T127" s="20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</row>
    <row r="128" spans="1:170" s="2" customFormat="1" ht="40.9" customHeight="1">
      <c r="A128" s="1"/>
      <c r="B128" s="32"/>
      <c r="C128" s="32"/>
      <c r="D128" s="143">
        <v>120</v>
      </c>
      <c r="E128" s="106" t="s">
        <v>17</v>
      </c>
      <c r="F128" s="106" t="s">
        <v>260</v>
      </c>
      <c r="G128" s="107" t="s">
        <v>272</v>
      </c>
      <c r="H128" s="106" t="s">
        <v>19</v>
      </c>
      <c r="I128" s="126">
        <f>+Zásobník4[[#This Row],[Predpokladané náklady na realizáciu projektu '[eur s DPH']2]]/1.2</f>
        <v>83333.333333333343</v>
      </c>
      <c r="J128" s="108">
        <v>100000</v>
      </c>
      <c r="K128" s="32" t="s">
        <v>20</v>
      </c>
      <c r="L128" s="106" t="s">
        <v>21</v>
      </c>
      <c r="M128" s="136" t="s">
        <v>29</v>
      </c>
      <c r="N128" s="107" t="s">
        <v>33</v>
      </c>
      <c r="O128" s="107" t="s">
        <v>268</v>
      </c>
      <c r="P128" s="107" t="s">
        <v>31</v>
      </c>
      <c r="Q128" s="48" t="s">
        <v>390</v>
      </c>
      <c r="R128" s="109"/>
      <c r="S128" s="23"/>
      <c r="T128" s="20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</row>
    <row r="129" spans="1:170" customFormat="1" ht="40.9" customHeight="1">
      <c r="A129" s="1"/>
      <c r="B129" s="32"/>
      <c r="C129" s="32"/>
      <c r="D129" s="143">
        <v>121</v>
      </c>
      <c r="E129" s="32" t="s">
        <v>17</v>
      </c>
      <c r="F129" s="32" t="s">
        <v>73</v>
      </c>
      <c r="G129" s="48" t="s">
        <v>608</v>
      </c>
      <c r="H129" s="32" t="s">
        <v>19</v>
      </c>
      <c r="I129" s="126">
        <f>+Zásobník4[[#This Row],[Predpokladané náklady na realizáciu projektu '[eur s DPH']2]]/1.2</f>
        <v>39785</v>
      </c>
      <c r="J129" s="47">
        <v>47742</v>
      </c>
      <c r="K129" s="32" t="s">
        <v>132</v>
      </c>
      <c r="L129" s="32" t="s">
        <v>21</v>
      </c>
      <c r="M129" s="177" t="s">
        <v>463</v>
      </c>
      <c r="N129" s="48" t="s">
        <v>33</v>
      </c>
      <c r="O129" s="48" t="s">
        <v>26</v>
      </c>
      <c r="P129" s="174"/>
      <c r="Q129" s="48" t="s">
        <v>651</v>
      </c>
      <c r="R129" s="3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</row>
    <row r="130" spans="1:170" s="2" customFormat="1" ht="40.9" customHeight="1">
      <c r="A130" s="1"/>
      <c r="B130" s="32"/>
      <c r="C130" s="32"/>
      <c r="D130" s="143">
        <v>122</v>
      </c>
      <c r="E130" s="32" t="s">
        <v>17</v>
      </c>
      <c r="F130" s="32" t="s">
        <v>70</v>
      </c>
      <c r="G130" s="48" t="s">
        <v>609</v>
      </c>
      <c r="H130" s="32" t="s">
        <v>19</v>
      </c>
      <c r="I130" s="126">
        <f>+Zásobník4[[#This Row],[Predpokladané náklady na realizáciu projektu '[eur s DPH']2]]/1.2</f>
        <v>21409.721428571429</v>
      </c>
      <c r="J130" s="47">
        <v>25691.665714285715</v>
      </c>
      <c r="K130" s="32" t="s">
        <v>132</v>
      </c>
      <c r="L130" s="32" t="s">
        <v>21</v>
      </c>
      <c r="M130" s="163" t="s">
        <v>463</v>
      </c>
      <c r="N130" s="48" t="s">
        <v>33</v>
      </c>
      <c r="O130" s="48" t="s">
        <v>26</v>
      </c>
      <c r="P130" s="48"/>
      <c r="Q130" s="48" t="s">
        <v>651</v>
      </c>
      <c r="R130" s="9"/>
      <c r="S130" s="23"/>
      <c r="T130" s="20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</row>
    <row r="131" spans="1:170" s="2" customFormat="1" ht="40.9" customHeight="1">
      <c r="A131" s="1"/>
      <c r="B131" s="32"/>
      <c r="C131" s="32"/>
      <c r="D131" s="143">
        <v>123</v>
      </c>
      <c r="E131" s="106" t="s">
        <v>17</v>
      </c>
      <c r="F131" s="106" t="s">
        <v>296</v>
      </c>
      <c r="G131" s="107" t="s">
        <v>396</v>
      </c>
      <c r="H131" s="106" t="s">
        <v>19</v>
      </c>
      <c r="I131" s="126">
        <f>+Zásobník4[[#This Row],[Predpokladané náklady na realizáciu projektu '[eur s DPH']2]]/1.2</f>
        <v>125000</v>
      </c>
      <c r="J131" s="108">
        <v>150000</v>
      </c>
      <c r="K131" s="106" t="s">
        <v>132</v>
      </c>
      <c r="L131" s="106" t="s">
        <v>21</v>
      </c>
      <c r="M131" s="136" t="s">
        <v>29</v>
      </c>
      <c r="N131" s="107" t="s">
        <v>35</v>
      </c>
      <c r="O131" s="107" t="s">
        <v>268</v>
      </c>
      <c r="P131" s="107"/>
      <c r="Q131" s="48" t="s">
        <v>31</v>
      </c>
      <c r="R131" s="109"/>
      <c r="S131" s="23"/>
      <c r="T131" s="20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</row>
    <row r="132" spans="1:170" s="2" customFormat="1" ht="40.9" customHeight="1">
      <c r="A132" s="1"/>
      <c r="B132" s="32"/>
      <c r="C132" s="32"/>
      <c r="D132" s="105">
        <v>124</v>
      </c>
      <c r="E132" s="106" t="s">
        <v>17</v>
      </c>
      <c r="F132" s="106" t="s">
        <v>264</v>
      </c>
      <c r="G132" s="107" t="s">
        <v>397</v>
      </c>
      <c r="H132" s="106" t="s">
        <v>19</v>
      </c>
      <c r="I132" s="126">
        <f>+Zásobník4[[#This Row],[Predpokladané náklady na realizáciu projektu '[eur s DPH']2]]/1.2</f>
        <v>2500</v>
      </c>
      <c r="J132" s="108">
        <v>3000</v>
      </c>
      <c r="K132" s="106" t="s">
        <v>132</v>
      </c>
      <c r="L132" s="106" t="s">
        <v>21</v>
      </c>
      <c r="M132" s="136" t="s">
        <v>29</v>
      </c>
      <c r="N132" s="107" t="s">
        <v>35</v>
      </c>
      <c r="O132" s="107" t="s">
        <v>268</v>
      </c>
      <c r="P132" s="107"/>
      <c r="Q132" s="48" t="s">
        <v>31</v>
      </c>
      <c r="R132" s="109"/>
      <c r="S132" s="23"/>
      <c r="T132" s="20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</row>
    <row r="133" spans="1:170" s="2" customFormat="1" ht="40.9" customHeight="1">
      <c r="A133" s="1"/>
      <c r="B133" s="32"/>
      <c r="C133" s="32"/>
      <c r="D133" s="143">
        <v>125</v>
      </c>
      <c r="E133" s="106" t="s">
        <v>17</v>
      </c>
      <c r="F133" s="106" t="s">
        <v>178</v>
      </c>
      <c r="G133" s="107" t="s">
        <v>154</v>
      </c>
      <c r="H133" s="106" t="s">
        <v>19</v>
      </c>
      <c r="I133" s="126">
        <f>+Zásobník4[[#This Row],[Predpokladané náklady na realizáciu projektu '[eur s DPH']2]]/1.2</f>
        <v>29166.666666666668</v>
      </c>
      <c r="J133" s="108">
        <v>35000</v>
      </c>
      <c r="K133" s="106" t="s">
        <v>132</v>
      </c>
      <c r="L133" s="106" t="s">
        <v>21</v>
      </c>
      <c r="M133" s="136" t="s">
        <v>29</v>
      </c>
      <c r="N133" s="107" t="s">
        <v>33</v>
      </c>
      <c r="O133" s="107" t="s">
        <v>26</v>
      </c>
      <c r="P133" s="107" t="s">
        <v>31</v>
      </c>
      <c r="Q133" s="48" t="s">
        <v>31</v>
      </c>
      <c r="R133" s="109"/>
      <c r="S133" s="23"/>
      <c r="T133" s="20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</row>
    <row r="134" spans="1:170" s="2" customFormat="1" ht="40.9" customHeight="1">
      <c r="A134" s="1"/>
      <c r="B134" s="32"/>
      <c r="C134" s="32"/>
      <c r="D134" s="143">
        <v>126</v>
      </c>
      <c r="E134" s="173" t="s">
        <v>17</v>
      </c>
      <c r="F134" s="173" t="s">
        <v>398</v>
      </c>
      <c r="G134" s="174" t="s">
        <v>421</v>
      </c>
      <c r="H134" s="173" t="s">
        <v>19</v>
      </c>
      <c r="I134" s="175">
        <f>+Zásobník4[[#This Row],[Predpokladané náklady na realizáciu projektu '[eur s DPH']2]]/1.2</f>
        <v>9166.6666666666679</v>
      </c>
      <c r="J134" s="176">
        <v>11000</v>
      </c>
      <c r="K134" s="106" t="s">
        <v>132</v>
      </c>
      <c r="L134" s="106" t="s">
        <v>21</v>
      </c>
      <c r="M134" s="136" t="s">
        <v>29</v>
      </c>
      <c r="N134" s="107" t="s">
        <v>33</v>
      </c>
      <c r="O134" s="107" t="s">
        <v>26</v>
      </c>
      <c r="P134" s="107" t="s">
        <v>31</v>
      </c>
      <c r="Q134" s="48" t="s">
        <v>31</v>
      </c>
      <c r="R134" s="179"/>
      <c r="S134" s="23"/>
      <c r="T134" s="20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</row>
    <row r="135" spans="1:170" s="2" customFormat="1" ht="40.9" customHeight="1">
      <c r="A135" s="1"/>
      <c r="B135" s="32"/>
      <c r="C135" s="32"/>
      <c r="D135" s="143">
        <v>127</v>
      </c>
      <c r="E135" s="173" t="s">
        <v>17</v>
      </c>
      <c r="F135" s="173" t="s">
        <v>398</v>
      </c>
      <c r="G135" s="174" t="s">
        <v>422</v>
      </c>
      <c r="H135" s="173" t="s">
        <v>19</v>
      </c>
      <c r="I135" s="175">
        <f>+Zásobník4[[#This Row],[Predpokladané náklady na realizáciu projektu '[eur s DPH']2]]/1.2</f>
        <v>7916.666666666667</v>
      </c>
      <c r="J135" s="176">
        <v>9500</v>
      </c>
      <c r="K135" s="106" t="s">
        <v>132</v>
      </c>
      <c r="L135" s="106" t="s">
        <v>21</v>
      </c>
      <c r="M135" s="136" t="s">
        <v>29</v>
      </c>
      <c r="N135" s="107" t="s">
        <v>33</v>
      </c>
      <c r="O135" s="107" t="s">
        <v>26</v>
      </c>
      <c r="P135" s="107" t="s">
        <v>31</v>
      </c>
      <c r="Q135" s="48" t="s">
        <v>31</v>
      </c>
      <c r="R135" s="179"/>
      <c r="S135" s="23"/>
      <c r="T135" s="20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</row>
    <row r="136" spans="1:170" s="2" customFormat="1" ht="40.9" customHeight="1">
      <c r="A136" s="1"/>
      <c r="B136" s="32"/>
      <c r="C136" s="32"/>
      <c r="D136" s="143">
        <v>128</v>
      </c>
      <c r="E136" s="173" t="s">
        <v>17</v>
      </c>
      <c r="F136" s="173" t="s">
        <v>83</v>
      </c>
      <c r="G136" s="174" t="s">
        <v>423</v>
      </c>
      <c r="H136" s="173" t="s">
        <v>19</v>
      </c>
      <c r="I136" s="175">
        <f>+Zásobník4[[#This Row],[Predpokladané náklady na realizáciu projektu '[eur s DPH']2]]/1.2</f>
        <v>411666.66666666669</v>
      </c>
      <c r="J136" s="176">
        <v>494000</v>
      </c>
      <c r="K136" s="106" t="s">
        <v>132</v>
      </c>
      <c r="L136" s="106" t="s">
        <v>21</v>
      </c>
      <c r="M136" s="136" t="s">
        <v>29</v>
      </c>
      <c r="N136" s="107" t="s">
        <v>33</v>
      </c>
      <c r="O136" s="107" t="s">
        <v>26</v>
      </c>
      <c r="P136" s="107" t="s">
        <v>31</v>
      </c>
      <c r="Q136" s="48" t="s">
        <v>31</v>
      </c>
      <c r="R136" s="179"/>
      <c r="S136" s="23"/>
      <c r="T136" s="20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</row>
    <row r="137" spans="1:170" s="2" customFormat="1" ht="40.9" customHeight="1">
      <c r="A137" s="1"/>
      <c r="B137" s="32"/>
      <c r="C137" s="32"/>
      <c r="D137" s="143">
        <v>129</v>
      </c>
      <c r="E137" s="173" t="s">
        <v>17</v>
      </c>
      <c r="F137" s="173" t="s">
        <v>71</v>
      </c>
      <c r="G137" s="174" t="s">
        <v>425</v>
      </c>
      <c r="H137" s="173" t="s">
        <v>19</v>
      </c>
      <c r="I137" s="175">
        <f>+Zásobník4[[#This Row],[Predpokladané náklady na realizáciu projektu '[eur s DPH']2]]/1.2</f>
        <v>12500</v>
      </c>
      <c r="J137" s="176">
        <v>15000</v>
      </c>
      <c r="K137" s="106" t="s">
        <v>132</v>
      </c>
      <c r="L137" s="106" t="s">
        <v>21</v>
      </c>
      <c r="M137" s="136" t="s">
        <v>29</v>
      </c>
      <c r="N137" s="107" t="s">
        <v>33</v>
      </c>
      <c r="O137" s="107" t="s">
        <v>26</v>
      </c>
      <c r="P137" s="107" t="s">
        <v>31</v>
      </c>
      <c r="Q137" s="48" t="s">
        <v>31</v>
      </c>
      <c r="R137" s="179"/>
      <c r="S137" s="23"/>
      <c r="T137" s="20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</row>
    <row r="138" spans="1:170" s="2" customFormat="1" ht="40.9" customHeight="1">
      <c r="A138" s="1"/>
      <c r="B138" s="32"/>
      <c r="C138" s="32"/>
      <c r="D138" s="143">
        <v>130</v>
      </c>
      <c r="E138" s="173" t="s">
        <v>17</v>
      </c>
      <c r="F138" s="173" t="s">
        <v>435</v>
      </c>
      <c r="G138" s="174" t="s">
        <v>484</v>
      </c>
      <c r="H138" s="173" t="s">
        <v>19</v>
      </c>
      <c r="I138" s="175">
        <f>+Zásobník4[[#This Row],[Predpokladané náklady na realizáciu projektu '[eur s DPH']2]]/1.2</f>
        <v>20833.333333333336</v>
      </c>
      <c r="J138" s="176">
        <v>25000</v>
      </c>
      <c r="K138" s="32" t="s">
        <v>20</v>
      </c>
      <c r="L138" s="106" t="s">
        <v>21</v>
      </c>
      <c r="M138" s="136" t="s">
        <v>29</v>
      </c>
      <c r="N138" s="107" t="s">
        <v>33</v>
      </c>
      <c r="O138" s="107" t="s">
        <v>268</v>
      </c>
      <c r="P138" s="107" t="s">
        <v>31</v>
      </c>
      <c r="Q138" s="48" t="s">
        <v>387</v>
      </c>
      <c r="R138" s="179"/>
      <c r="S138" s="23"/>
      <c r="T138" s="20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</row>
    <row r="139" spans="1:170" s="2" customFormat="1" ht="40.9" customHeight="1">
      <c r="A139" s="1"/>
      <c r="B139" s="32"/>
      <c r="C139" s="32"/>
      <c r="D139" s="143">
        <v>131</v>
      </c>
      <c r="E139" s="32" t="s">
        <v>17</v>
      </c>
      <c r="F139" s="32" t="s">
        <v>435</v>
      </c>
      <c r="G139" s="48" t="s">
        <v>485</v>
      </c>
      <c r="H139" s="32" t="s">
        <v>19</v>
      </c>
      <c r="I139" s="99">
        <f>+Zásobník4[[#This Row],[Predpokladané náklady na realizáciu projektu '[eur s DPH']2]]/1.2</f>
        <v>125000</v>
      </c>
      <c r="J139" s="47">
        <v>150000</v>
      </c>
      <c r="K139" s="32" t="s">
        <v>20</v>
      </c>
      <c r="L139" s="106" t="s">
        <v>21</v>
      </c>
      <c r="M139" s="136" t="s">
        <v>29</v>
      </c>
      <c r="N139" s="107" t="s">
        <v>33</v>
      </c>
      <c r="O139" s="107" t="s">
        <v>268</v>
      </c>
      <c r="P139" s="107" t="s">
        <v>31</v>
      </c>
      <c r="Q139" s="48" t="s">
        <v>387</v>
      </c>
      <c r="R139" s="9"/>
      <c r="S139" s="23"/>
      <c r="T139" s="20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</row>
    <row r="140" spans="1:170" s="2" customFormat="1" ht="40.9" customHeight="1">
      <c r="A140" s="1"/>
      <c r="B140" s="32"/>
      <c r="C140" s="32"/>
      <c r="D140" s="143">
        <v>132</v>
      </c>
      <c r="E140" s="32" t="s">
        <v>17</v>
      </c>
      <c r="F140" s="32" t="s">
        <v>435</v>
      </c>
      <c r="G140" s="48" t="s">
        <v>486</v>
      </c>
      <c r="H140" s="32" t="s">
        <v>19</v>
      </c>
      <c r="I140" s="99">
        <f>+Zásobník4[[#This Row],[Predpokladané náklady na realizáciu projektu '[eur s DPH']2]]/1.2</f>
        <v>66666.666666666672</v>
      </c>
      <c r="J140" s="47">
        <v>80000</v>
      </c>
      <c r="K140" s="32" t="s">
        <v>20</v>
      </c>
      <c r="L140" s="106" t="s">
        <v>21</v>
      </c>
      <c r="M140" s="136" t="s">
        <v>29</v>
      </c>
      <c r="N140" s="107" t="s">
        <v>33</v>
      </c>
      <c r="O140" s="107" t="s">
        <v>268</v>
      </c>
      <c r="P140" s="107" t="s">
        <v>31</v>
      </c>
      <c r="Q140" s="48" t="s">
        <v>387</v>
      </c>
      <c r="R140" s="9"/>
      <c r="S140" s="23"/>
      <c r="T140" s="20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</row>
    <row r="141" spans="1:170" s="2" customFormat="1" ht="40.9" customHeight="1">
      <c r="A141" s="1"/>
      <c r="B141" s="32"/>
      <c r="C141" s="32"/>
      <c r="D141" s="143">
        <v>133</v>
      </c>
      <c r="E141" s="32" t="s">
        <v>17</v>
      </c>
      <c r="F141" s="272" t="s">
        <v>18</v>
      </c>
      <c r="G141" s="273" t="s">
        <v>657</v>
      </c>
      <c r="H141" s="32" t="s">
        <v>19</v>
      </c>
      <c r="I141" s="274">
        <f>Zásobník[[#This Row],[Predpokladané náklady na realizáciu projektu '[eur s DPH']2]]/1.2</f>
        <v>208333.33333333334</v>
      </c>
      <c r="J141" s="275">
        <v>400000</v>
      </c>
      <c r="K141" s="32" t="s">
        <v>132</v>
      </c>
      <c r="L141" s="32" t="s">
        <v>21</v>
      </c>
      <c r="M141" s="48" t="s">
        <v>29</v>
      </c>
      <c r="N141" s="48" t="s">
        <v>33</v>
      </c>
      <c r="O141" s="48" t="s">
        <v>26</v>
      </c>
      <c r="P141" s="273"/>
      <c r="Q141" s="48" t="s">
        <v>31</v>
      </c>
      <c r="R141" s="9"/>
      <c r="S141" s="23"/>
      <c r="T141" s="20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</row>
    <row r="142" spans="1:170" s="2" customFormat="1" ht="40.9" customHeight="1">
      <c r="A142" s="1"/>
      <c r="B142" s="32"/>
      <c r="C142" s="32"/>
      <c r="D142" s="143">
        <v>134</v>
      </c>
      <c r="E142" s="32" t="s">
        <v>17</v>
      </c>
      <c r="F142" s="272" t="s">
        <v>18</v>
      </c>
      <c r="G142" s="48" t="s">
        <v>658</v>
      </c>
      <c r="H142" s="32" t="s">
        <v>19</v>
      </c>
      <c r="I142" s="274">
        <f>Zásobník[[#This Row],[Predpokladané náklady na realizáciu projektu '[eur s DPH']2]]/1.2</f>
        <v>292000</v>
      </c>
      <c r="J142" s="275">
        <v>360000</v>
      </c>
      <c r="K142" s="32" t="s">
        <v>132</v>
      </c>
      <c r="L142" s="32" t="s">
        <v>21</v>
      </c>
      <c r="M142" s="48" t="s">
        <v>29</v>
      </c>
      <c r="N142" s="48" t="s">
        <v>33</v>
      </c>
      <c r="O142" s="48" t="s">
        <v>26</v>
      </c>
      <c r="P142" s="273"/>
      <c r="Q142" s="48" t="s">
        <v>31</v>
      </c>
      <c r="R142" s="9"/>
      <c r="S142" s="23"/>
      <c r="T142" s="20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</row>
    <row r="143" spans="1:170" s="2" customFormat="1" ht="40.9" customHeight="1">
      <c r="A143" s="1"/>
      <c r="B143" s="33"/>
      <c r="C143" s="33"/>
      <c r="D143" s="270">
        <v>135</v>
      </c>
      <c r="E143" s="33" t="s">
        <v>17</v>
      </c>
      <c r="F143" s="33" t="s">
        <v>18</v>
      </c>
      <c r="G143" s="49" t="s">
        <v>179</v>
      </c>
      <c r="H143" s="33" t="s">
        <v>180</v>
      </c>
      <c r="I143" s="115">
        <f>+Zásobník4[[#This Row],[Predpokladané náklady na realizáciu projektu '[eur s DPH']2]]/1.2</f>
        <v>4687419.166666667</v>
      </c>
      <c r="J143" s="50">
        <v>5624903</v>
      </c>
      <c r="K143" s="33" t="s">
        <v>20</v>
      </c>
      <c r="L143" s="33" t="s">
        <v>21</v>
      </c>
      <c r="M143" s="49" t="s">
        <v>22</v>
      </c>
      <c r="N143" s="49" t="s">
        <v>181</v>
      </c>
      <c r="O143" s="49" t="s">
        <v>351</v>
      </c>
      <c r="P143" s="49" t="s">
        <v>183</v>
      </c>
      <c r="Q143" s="49" t="s">
        <v>387</v>
      </c>
      <c r="R143" s="10"/>
      <c r="S143" s="23"/>
      <c r="T143" s="20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</row>
    <row r="144" spans="1:170" s="2" customFormat="1" ht="40.9" customHeight="1">
      <c r="A144" s="1"/>
      <c r="B144" s="33"/>
      <c r="C144" s="33"/>
      <c r="D144" s="270">
        <v>136</v>
      </c>
      <c r="E144" s="58" t="s">
        <v>17</v>
      </c>
      <c r="F144" s="58" t="s">
        <v>18</v>
      </c>
      <c r="G144" s="72" t="s">
        <v>359</v>
      </c>
      <c r="H144" s="58" t="s">
        <v>180</v>
      </c>
      <c r="I144" s="127">
        <f>+Zásobník4[[#This Row],[Predpokladané náklady na realizáciu projektu '[eur s DPH']2]]/1.2</f>
        <v>7214495.833333334</v>
      </c>
      <c r="J144" s="100">
        <v>8657395</v>
      </c>
      <c r="K144" s="33" t="s">
        <v>20</v>
      </c>
      <c r="L144" s="33" t="s">
        <v>21</v>
      </c>
      <c r="M144" s="49" t="s">
        <v>22</v>
      </c>
      <c r="N144" s="49" t="s">
        <v>181</v>
      </c>
      <c r="O144" s="49" t="s">
        <v>351</v>
      </c>
      <c r="P144" s="49" t="s">
        <v>183</v>
      </c>
      <c r="Q144" s="49" t="s">
        <v>387</v>
      </c>
      <c r="R144" s="101"/>
      <c r="S144" s="23"/>
      <c r="T144" s="20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</row>
    <row r="145" spans="1:170" s="2" customFormat="1" ht="40.9" customHeight="1">
      <c r="A145" s="1"/>
      <c r="B145" s="33"/>
      <c r="C145" s="33"/>
      <c r="D145" s="270">
        <v>137</v>
      </c>
      <c r="E145" s="33" t="s">
        <v>17</v>
      </c>
      <c r="F145" s="33" t="s">
        <v>18</v>
      </c>
      <c r="G145" s="49" t="s">
        <v>184</v>
      </c>
      <c r="H145" s="33" t="s">
        <v>180</v>
      </c>
      <c r="I145" s="115">
        <f>+Zásobník4[[#This Row],[Predpokladané náklady na realizáciu projektu '[eur s DPH']2]]/1.2</f>
        <v>3206417.5</v>
      </c>
      <c r="J145" s="50">
        <v>3847701</v>
      </c>
      <c r="K145" s="33" t="s">
        <v>20</v>
      </c>
      <c r="L145" s="33" t="s">
        <v>21</v>
      </c>
      <c r="M145" s="49" t="s">
        <v>22</v>
      </c>
      <c r="N145" s="49" t="s">
        <v>185</v>
      </c>
      <c r="O145" s="49" t="s">
        <v>351</v>
      </c>
      <c r="P145" s="49" t="s">
        <v>183</v>
      </c>
      <c r="Q145" s="49" t="s">
        <v>388</v>
      </c>
      <c r="R145" s="10"/>
      <c r="S145" s="23"/>
      <c r="T145" s="20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</row>
    <row r="146" spans="1:170" s="2" customFormat="1" ht="40.9" customHeight="1">
      <c r="A146" s="1"/>
      <c r="B146" s="33"/>
      <c r="C146" s="33"/>
      <c r="D146" s="270">
        <v>138</v>
      </c>
      <c r="E146" s="33" t="s">
        <v>17</v>
      </c>
      <c r="F146" s="33" t="s">
        <v>18</v>
      </c>
      <c r="G146" s="49" t="s">
        <v>186</v>
      </c>
      <c r="H146" s="33" t="s">
        <v>180</v>
      </c>
      <c r="I146" s="115">
        <f>+Zásobník4[[#This Row],[Predpokladané náklady na realizáciu projektu '[eur s DPH']2]]/1.2</f>
        <v>2356917.8099999991</v>
      </c>
      <c r="J146" s="50">
        <v>2828301.371999999</v>
      </c>
      <c r="K146" s="33" t="s">
        <v>20</v>
      </c>
      <c r="L146" s="33" t="s">
        <v>21</v>
      </c>
      <c r="M146" s="49" t="s">
        <v>187</v>
      </c>
      <c r="N146" s="49" t="s">
        <v>188</v>
      </c>
      <c r="O146" s="49" t="s">
        <v>189</v>
      </c>
      <c r="P146" s="49" t="s">
        <v>190</v>
      </c>
      <c r="Q146" s="49" t="s">
        <v>192</v>
      </c>
      <c r="R146" s="10" t="s">
        <v>186</v>
      </c>
      <c r="S146" s="23"/>
      <c r="T146" s="20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</row>
    <row r="147" spans="1:170" s="2" customFormat="1" ht="40.9" customHeight="1">
      <c r="A147" s="1"/>
      <c r="B147" s="33"/>
      <c r="C147" s="33"/>
      <c r="D147" s="270">
        <v>139</v>
      </c>
      <c r="E147" s="33" t="s">
        <v>17</v>
      </c>
      <c r="F147" s="33" t="s">
        <v>18</v>
      </c>
      <c r="G147" s="49" t="s">
        <v>191</v>
      </c>
      <c r="H147" s="33" t="s">
        <v>180</v>
      </c>
      <c r="I147" s="115">
        <f>+Zásobník4[[#This Row],[Predpokladané náklady na realizáciu projektu '[eur s DPH']2]]/1.2</f>
        <v>2652020</v>
      </c>
      <c r="J147" s="50">
        <v>3182424</v>
      </c>
      <c r="K147" s="33" t="s">
        <v>20</v>
      </c>
      <c r="L147" s="33" t="s">
        <v>21</v>
      </c>
      <c r="M147" s="49" t="s">
        <v>187</v>
      </c>
      <c r="N147" s="49" t="s">
        <v>188</v>
      </c>
      <c r="O147" s="49" t="s">
        <v>189</v>
      </c>
      <c r="P147" s="49" t="s">
        <v>190</v>
      </c>
      <c r="Q147" s="49" t="s">
        <v>192</v>
      </c>
      <c r="R147" s="10" t="s">
        <v>186</v>
      </c>
      <c r="S147" s="23"/>
      <c r="T147" s="20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</row>
    <row r="148" spans="1:170" s="2" customFormat="1" ht="40.9" customHeight="1">
      <c r="A148" s="1"/>
      <c r="B148" s="33"/>
      <c r="C148" s="33"/>
      <c r="D148" s="270">
        <v>140</v>
      </c>
      <c r="E148" s="33" t="s">
        <v>17</v>
      </c>
      <c r="F148" s="33" t="s">
        <v>18</v>
      </c>
      <c r="G148" s="49" t="s">
        <v>193</v>
      </c>
      <c r="H148" s="33" t="s">
        <v>180</v>
      </c>
      <c r="I148" s="115">
        <f>+Zásobník4[[#This Row],[Predpokladané náklady na realizáciu projektu '[eur s DPH']2]]/1.2</f>
        <v>4381442.9804391218</v>
      </c>
      <c r="J148" s="50">
        <v>5257731.5765269464</v>
      </c>
      <c r="K148" s="33" t="s">
        <v>20</v>
      </c>
      <c r="L148" s="33" t="s">
        <v>21</v>
      </c>
      <c r="M148" s="49" t="s">
        <v>187</v>
      </c>
      <c r="N148" s="49" t="s">
        <v>188</v>
      </c>
      <c r="O148" s="49" t="s">
        <v>189</v>
      </c>
      <c r="P148" s="49" t="s">
        <v>190</v>
      </c>
      <c r="Q148" s="49" t="s">
        <v>192</v>
      </c>
      <c r="R148" s="10" t="s">
        <v>186</v>
      </c>
      <c r="S148" s="23"/>
      <c r="T148" s="20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</row>
    <row r="149" spans="1:170" s="2" customFormat="1" ht="40.9" customHeight="1">
      <c r="A149" s="1"/>
      <c r="B149" s="33"/>
      <c r="C149" s="33"/>
      <c r="D149" s="270">
        <v>141</v>
      </c>
      <c r="E149" s="33" t="s">
        <v>17</v>
      </c>
      <c r="F149" s="33" t="s">
        <v>18</v>
      </c>
      <c r="G149" s="49" t="s">
        <v>194</v>
      </c>
      <c r="H149" s="33" t="s">
        <v>180</v>
      </c>
      <c r="I149" s="115">
        <f>+Zásobník4[[#This Row],[Predpokladané náklady na realizáciu projektu '[eur s DPH']2]]/1.2</f>
        <v>1135262.72</v>
      </c>
      <c r="J149" s="50">
        <v>1362315.264</v>
      </c>
      <c r="K149" s="33" t="s">
        <v>20</v>
      </c>
      <c r="L149" s="33" t="s">
        <v>21</v>
      </c>
      <c r="M149" s="49" t="s">
        <v>187</v>
      </c>
      <c r="N149" s="49" t="s">
        <v>188</v>
      </c>
      <c r="O149" s="49" t="s">
        <v>189</v>
      </c>
      <c r="P149" s="49" t="s">
        <v>190</v>
      </c>
      <c r="Q149" s="49" t="s">
        <v>192</v>
      </c>
      <c r="R149" s="10" t="s">
        <v>186</v>
      </c>
      <c r="S149" s="23"/>
      <c r="T149" s="20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</row>
    <row r="150" spans="1:170" s="2" customFormat="1" ht="40.9" customHeight="1">
      <c r="A150" s="1"/>
      <c r="B150" s="33"/>
      <c r="C150" s="33"/>
      <c r="D150" s="270">
        <v>142</v>
      </c>
      <c r="E150" s="33" t="s">
        <v>17</v>
      </c>
      <c r="F150" s="33" t="s">
        <v>18</v>
      </c>
      <c r="G150" s="49" t="s">
        <v>198</v>
      </c>
      <c r="H150" s="33" t="s">
        <v>180</v>
      </c>
      <c r="I150" s="115">
        <f>+Zásobník4[[#This Row],[Predpokladané náklady na realizáciu projektu '[eur s DPH']2]]/1.2</f>
        <v>694129.30857142864</v>
      </c>
      <c r="J150" s="50">
        <v>832955.17028571432</v>
      </c>
      <c r="K150" s="33" t="s">
        <v>20</v>
      </c>
      <c r="L150" s="33" t="s">
        <v>21</v>
      </c>
      <c r="M150" s="49" t="s">
        <v>187</v>
      </c>
      <c r="N150" s="49" t="s">
        <v>188</v>
      </c>
      <c r="O150" s="49" t="s">
        <v>189</v>
      </c>
      <c r="P150" s="49" t="s">
        <v>190</v>
      </c>
      <c r="Q150" s="49" t="s">
        <v>192</v>
      </c>
      <c r="R150" s="10" t="s">
        <v>186</v>
      </c>
      <c r="S150" s="23"/>
      <c r="T150" s="20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</row>
    <row r="151" spans="1:170" s="2" customFormat="1" ht="40.9" customHeight="1">
      <c r="A151" s="1"/>
      <c r="B151" s="33"/>
      <c r="C151" s="33"/>
      <c r="D151" s="270">
        <v>143</v>
      </c>
      <c r="E151" s="33" t="s">
        <v>17</v>
      </c>
      <c r="F151" s="33" t="s">
        <v>18</v>
      </c>
      <c r="G151" s="49" t="s">
        <v>199</v>
      </c>
      <c r="H151" s="33" t="s">
        <v>180</v>
      </c>
      <c r="I151" s="115">
        <f>+Zásobník4[[#This Row],[Predpokladané náklady na realizáciu projektu '[eur s DPH']2]]/1.2</f>
        <v>1055000</v>
      </c>
      <c r="J151" s="50">
        <v>1266000</v>
      </c>
      <c r="K151" s="33" t="s">
        <v>20</v>
      </c>
      <c r="L151" s="33" t="s">
        <v>21</v>
      </c>
      <c r="M151" s="49" t="s">
        <v>187</v>
      </c>
      <c r="N151" s="49" t="s">
        <v>188</v>
      </c>
      <c r="O151" s="49" t="s">
        <v>189</v>
      </c>
      <c r="P151" s="49" t="s">
        <v>190</v>
      </c>
      <c r="Q151" s="49" t="s">
        <v>192</v>
      </c>
      <c r="R151" s="10" t="s">
        <v>186</v>
      </c>
      <c r="S151" s="23"/>
      <c r="T151" s="20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</row>
    <row r="152" spans="1:170" s="2" customFormat="1" ht="40.9" customHeight="1">
      <c r="A152" s="1"/>
      <c r="B152" s="33"/>
      <c r="C152" s="33"/>
      <c r="D152" s="270">
        <v>144</v>
      </c>
      <c r="E152" s="33" t="s">
        <v>17</v>
      </c>
      <c r="F152" s="33" t="s">
        <v>18</v>
      </c>
      <c r="G152" s="49" t="s">
        <v>360</v>
      </c>
      <c r="H152" s="33" t="s">
        <v>180</v>
      </c>
      <c r="I152" s="115">
        <f>+Zásobník4[[#This Row],[Predpokladané náklady na realizáciu projektu '[eur s DPH']2]]/1.2</f>
        <v>200000</v>
      </c>
      <c r="J152" s="50">
        <v>240000</v>
      </c>
      <c r="K152" s="33" t="s">
        <v>20</v>
      </c>
      <c r="L152" s="33" t="s">
        <v>21</v>
      </c>
      <c r="M152" s="49" t="s">
        <v>22</v>
      </c>
      <c r="N152" s="49" t="s">
        <v>181</v>
      </c>
      <c r="O152" s="49" t="s">
        <v>182</v>
      </c>
      <c r="P152" s="49"/>
      <c r="Q152" s="49" t="s">
        <v>387</v>
      </c>
      <c r="R152" s="10"/>
      <c r="S152" s="23"/>
      <c r="T152" s="20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</row>
    <row r="153" spans="1:170" s="2" customFormat="1" ht="40.9" customHeight="1">
      <c r="A153" s="1"/>
      <c r="B153" s="33"/>
      <c r="C153" s="33"/>
      <c r="D153" s="270">
        <v>145</v>
      </c>
      <c r="E153" s="33" t="s">
        <v>17</v>
      </c>
      <c r="F153" s="33" t="s">
        <v>18</v>
      </c>
      <c r="G153" s="49" t="s">
        <v>299</v>
      </c>
      <c r="H153" s="33" t="s">
        <v>180</v>
      </c>
      <c r="I153" s="115">
        <f>+Zásobník4[[#This Row],[Predpokladané náklady na realizáciu projektu '[eur s DPH']2]]/1.2</f>
        <v>776796.38</v>
      </c>
      <c r="J153" s="50">
        <v>932155.65599999996</v>
      </c>
      <c r="K153" s="33" t="s">
        <v>20</v>
      </c>
      <c r="L153" s="33" t="s">
        <v>21</v>
      </c>
      <c r="M153" s="49" t="s">
        <v>187</v>
      </c>
      <c r="N153" s="49" t="s">
        <v>188</v>
      </c>
      <c r="O153" s="49" t="s">
        <v>189</v>
      </c>
      <c r="P153" s="49" t="s">
        <v>190</v>
      </c>
      <c r="Q153" s="49" t="s">
        <v>192</v>
      </c>
      <c r="R153" s="10" t="s">
        <v>186</v>
      </c>
      <c r="S153" s="23"/>
      <c r="T153" s="20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</row>
    <row r="154" spans="1:170" s="2" customFormat="1" ht="40.9" customHeight="1">
      <c r="A154" s="1"/>
      <c r="B154" s="33"/>
      <c r="C154" s="33"/>
      <c r="D154" s="270">
        <v>146</v>
      </c>
      <c r="E154" s="33" t="s">
        <v>17</v>
      </c>
      <c r="F154" s="33" t="s">
        <v>18</v>
      </c>
      <c r="G154" s="49" t="s">
        <v>303</v>
      </c>
      <c r="H154" s="33" t="s">
        <v>180</v>
      </c>
      <c r="I154" s="115">
        <f>+Zásobník4[[#This Row],[Predpokladané náklady na realizáciu projektu '[eur s DPH']2]]/1.2</f>
        <v>581250</v>
      </c>
      <c r="J154" s="50">
        <v>697500</v>
      </c>
      <c r="K154" s="33" t="s">
        <v>20</v>
      </c>
      <c r="L154" s="33" t="s">
        <v>21</v>
      </c>
      <c r="M154" s="49" t="s">
        <v>187</v>
      </c>
      <c r="N154" s="49" t="s">
        <v>188</v>
      </c>
      <c r="O154" s="49" t="s">
        <v>189</v>
      </c>
      <c r="P154" s="49" t="s">
        <v>190</v>
      </c>
      <c r="Q154" s="49" t="s">
        <v>192</v>
      </c>
      <c r="R154" s="10" t="s">
        <v>186</v>
      </c>
      <c r="S154" s="23"/>
      <c r="T154" s="20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</row>
    <row r="155" spans="1:170" s="2" customFormat="1" ht="40.9" customHeight="1">
      <c r="A155" s="1"/>
      <c r="B155" s="33"/>
      <c r="C155" s="33"/>
      <c r="D155" s="270">
        <v>147</v>
      </c>
      <c r="E155" s="33" t="s">
        <v>17</v>
      </c>
      <c r="F155" s="33" t="s">
        <v>18</v>
      </c>
      <c r="G155" s="49" t="s">
        <v>539</v>
      </c>
      <c r="H155" s="33" t="s">
        <v>180</v>
      </c>
      <c r="I155" s="115">
        <f>+Zásobník4[[#This Row],[Predpokladané náklady na realizáciu projektu '[eur s DPH']2]]/1.2</f>
        <v>333000</v>
      </c>
      <c r="J155" s="50">
        <v>399600</v>
      </c>
      <c r="K155" s="33" t="s">
        <v>20</v>
      </c>
      <c r="L155" s="33" t="s">
        <v>21</v>
      </c>
      <c r="M155" s="49" t="s">
        <v>187</v>
      </c>
      <c r="N155" s="49" t="s">
        <v>188</v>
      </c>
      <c r="O155" s="49" t="s">
        <v>189</v>
      </c>
      <c r="P155" s="49" t="s">
        <v>190</v>
      </c>
      <c r="Q155" s="49" t="s">
        <v>192</v>
      </c>
      <c r="R155" s="10" t="s">
        <v>186</v>
      </c>
      <c r="S155" s="23"/>
      <c r="T155" s="20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</row>
    <row r="156" spans="1:170" s="2" customFormat="1" ht="40.9" customHeight="1">
      <c r="A156" s="1"/>
      <c r="B156" s="33"/>
      <c r="C156" s="33"/>
      <c r="D156" s="270">
        <v>148</v>
      </c>
      <c r="E156" s="33" t="s">
        <v>17</v>
      </c>
      <c r="F156" s="33" t="s">
        <v>18</v>
      </c>
      <c r="G156" s="49" t="s">
        <v>307</v>
      </c>
      <c r="H156" s="33" t="s">
        <v>180</v>
      </c>
      <c r="I156" s="115">
        <f>+Zásobník4[[#This Row],[Predpokladané náklady na realizáciu projektu '[eur s DPH']2]]/1.2</f>
        <v>320738.69999999995</v>
      </c>
      <c r="J156" s="50">
        <v>384886.43999999994</v>
      </c>
      <c r="K156" s="33" t="s">
        <v>20</v>
      </c>
      <c r="L156" s="33" t="s">
        <v>21</v>
      </c>
      <c r="M156" s="49" t="s">
        <v>187</v>
      </c>
      <c r="N156" s="49" t="s">
        <v>188</v>
      </c>
      <c r="O156" s="49" t="s">
        <v>189</v>
      </c>
      <c r="P156" s="49" t="s">
        <v>190</v>
      </c>
      <c r="Q156" s="49" t="s">
        <v>192</v>
      </c>
      <c r="R156" s="10" t="s">
        <v>186</v>
      </c>
      <c r="S156" s="23"/>
      <c r="T156" s="20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</row>
    <row r="157" spans="1:170" s="2" customFormat="1" ht="40.9" customHeight="1">
      <c r="A157" s="1"/>
      <c r="B157" s="33"/>
      <c r="C157" s="33"/>
      <c r="D157" s="264">
        <v>149</v>
      </c>
      <c r="E157" s="33" t="s">
        <v>17</v>
      </c>
      <c r="F157" s="33" t="s">
        <v>18</v>
      </c>
      <c r="G157" s="265" t="s">
        <v>653</v>
      </c>
      <c r="H157" s="33" t="s">
        <v>180</v>
      </c>
      <c r="I157" s="115">
        <f>+Zásobník4[[#This Row],[Predpokladané náklady na realizáciu projektu '[eur s DPH']2]]/1.2</f>
        <v>672476.05333333323</v>
      </c>
      <c r="J157" s="267">
        <v>806971.26399999985</v>
      </c>
      <c r="K157" s="33" t="s">
        <v>20</v>
      </c>
      <c r="L157" s="33" t="s">
        <v>21</v>
      </c>
      <c r="M157" s="49" t="s">
        <v>187</v>
      </c>
      <c r="N157" s="49" t="s">
        <v>188</v>
      </c>
      <c r="O157" s="49" t="s">
        <v>189</v>
      </c>
      <c r="P157" s="49" t="s">
        <v>190</v>
      </c>
      <c r="Q157" s="49" t="s">
        <v>192</v>
      </c>
      <c r="R157" s="268"/>
      <c r="S157" s="23"/>
      <c r="T157" s="20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</row>
    <row r="158" spans="1:170" s="2" customFormat="1" ht="40.9" customHeight="1">
      <c r="A158" s="1"/>
      <c r="B158" s="33"/>
      <c r="C158" s="33"/>
      <c r="D158" s="270">
        <v>150</v>
      </c>
      <c r="E158" s="33" t="s">
        <v>17</v>
      </c>
      <c r="F158" s="33" t="s">
        <v>18</v>
      </c>
      <c r="G158" s="49" t="s">
        <v>488</v>
      </c>
      <c r="H158" s="33" t="s">
        <v>180</v>
      </c>
      <c r="I158" s="115">
        <f>+Zásobník4[[#This Row],[Predpokladané náklady na realizáciu projektu '[eur s DPH']2]]/1.2</f>
        <v>139200</v>
      </c>
      <c r="J158" s="50">
        <v>167040</v>
      </c>
      <c r="K158" s="33" t="s">
        <v>132</v>
      </c>
      <c r="L158" s="33" t="s">
        <v>21</v>
      </c>
      <c r="M158" s="49" t="s">
        <v>195</v>
      </c>
      <c r="N158" s="49" t="s">
        <v>196</v>
      </c>
      <c r="O158" s="49" t="s">
        <v>351</v>
      </c>
      <c r="P158" s="49" t="s">
        <v>183</v>
      </c>
      <c r="Q158" s="49" t="s">
        <v>192</v>
      </c>
      <c r="R158" s="10" t="s">
        <v>308</v>
      </c>
      <c r="S158" s="23"/>
      <c r="T158" s="20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</row>
    <row r="159" spans="1:170" s="2" customFormat="1" ht="40.9" customHeight="1">
      <c r="A159" s="1"/>
      <c r="B159" s="33"/>
      <c r="C159" s="33"/>
      <c r="D159" s="270">
        <v>151</v>
      </c>
      <c r="E159" s="33" t="s">
        <v>17</v>
      </c>
      <c r="F159" s="33" t="s">
        <v>18</v>
      </c>
      <c r="G159" s="49" t="s">
        <v>489</v>
      </c>
      <c r="H159" s="33" t="s">
        <v>180</v>
      </c>
      <c r="I159" s="115">
        <f>+Zásobník4[[#This Row],[Predpokladané náklady na realizáciu projektu '[eur s DPH']2]]/1.2</f>
        <v>165760</v>
      </c>
      <c r="J159" s="50">
        <v>198912</v>
      </c>
      <c r="K159" s="33" t="s">
        <v>132</v>
      </c>
      <c r="L159" s="33" t="s">
        <v>21</v>
      </c>
      <c r="M159" s="49" t="s">
        <v>195</v>
      </c>
      <c r="N159" s="49" t="s">
        <v>196</v>
      </c>
      <c r="O159" s="49" t="s">
        <v>351</v>
      </c>
      <c r="P159" s="49" t="s">
        <v>183</v>
      </c>
      <c r="Q159" s="49" t="s">
        <v>192</v>
      </c>
      <c r="R159" s="10" t="s">
        <v>309</v>
      </c>
      <c r="S159" s="23"/>
      <c r="T159" s="20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</row>
    <row r="160" spans="1:170" s="2" customFormat="1" ht="40.9" customHeight="1">
      <c r="A160" s="1"/>
      <c r="B160" s="33"/>
      <c r="C160" s="33"/>
      <c r="D160" s="270">
        <v>152</v>
      </c>
      <c r="E160" s="33" t="s">
        <v>17</v>
      </c>
      <c r="F160" s="33" t="s">
        <v>18</v>
      </c>
      <c r="G160" s="49" t="s">
        <v>490</v>
      </c>
      <c r="H160" s="33" t="s">
        <v>180</v>
      </c>
      <c r="I160" s="115">
        <f>+Zásobník4[[#This Row],[Predpokladané náklady na realizáciu projektu '[eur s DPH']2]]/1.2</f>
        <v>56664.025000000001</v>
      </c>
      <c r="J160" s="50">
        <v>67996.83</v>
      </c>
      <c r="K160" s="33" t="s">
        <v>132</v>
      </c>
      <c r="L160" s="33" t="s">
        <v>21</v>
      </c>
      <c r="M160" s="49" t="s">
        <v>195</v>
      </c>
      <c r="N160" s="49" t="s">
        <v>196</v>
      </c>
      <c r="O160" s="49" t="s">
        <v>351</v>
      </c>
      <c r="P160" s="49" t="s">
        <v>183</v>
      </c>
      <c r="Q160" s="49" t="s">
        <v>192</v>
      </c>
      <c r="R160" s="10" t="s">
        <v>308</v>
      </c>
      <c r="S160" s="23"/>
      <c r="T160" s="20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</row>
    <row r="161" spans="1:170" s="2" customFormat="1" ht="40.9" customHeight="1">
      <c r="A161" s="1"/>
      <c r="B161" s="33"/>
      <c r="C161" s="33"/>
      <c r="D161" s="270">
        <v>153</v>
      </c>
      <c r="E161" s="33" t="s">
        <v>17</v>
      </c>
      <c r="F161" s="33" t="s">
        <v>18</v>
      </c>
      <c r="G161" s="49" t="s">
        <v>491</v>
      </c>
      <c r="H161" s="33" t="s">
        <v>180</v>
      </c>
      <c r="I161" s="115">
        <f>+Zásobník4[[#This Row],[Predpokladané náklady na realizáciu projektu '[eur s DPH']2]]/1.2</f>
        <v>38360</v>
      </c>
      <c r="J161" s="50">
        <v>46032</v>
      </c>
      <c r="K161" s="33" t="s">
        <v>132</v>
      </c>
      <c r="L161" s="33" t="s">
        <v>21</v>
      </c>
      <c r="M161" s="49" t="s">
        <v>195</v>
      </c>
      <c r="N161" s="49" t="s">
        <v>196</v>
      </c>
      <c r="O161" s="49" t="s">
        <v>351</v>
      </c>
      <c r="P161" s="49" t="s">
        <v>183</v>
      </c>
      <c r="Q161" s="49" t="s">
        <v>192</v>
      </c>
      <c r="R161" s="10" t="s">
        <v>305</v>
      </c>
      <c r="S161" s="23"/>
      <c r="T161" s="20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</row>
    <row r="162" spans="1:170" s="2" customFormat="1" ht="40.9" customHeight="1">
      <c r="A162" s="1"/>
      <c r="B162" s="33"/>
      <c r="C162" s="33"/>
      <c r="D162" s="270">
        <v>154</v>
      </c>
      <c r="E162" s="33" t="s">
        <v>17</v>
      </c>
      <c r="F162" s="33" t="s">
        <v>18</v>
      </c>
      <c r="G162" s="49" t="s">
        <v>492</v>
      </c>
      <c r="H162" s="33" t="s">
        <v>180</v>
      </c>
      <c r="I162" s="115">
        <f>+Zásobník4[[#This Row],[Predpokladané náklady na realizáciu projektu '[eur s DPH']2]]/1.2</f>
        <v>69480</v>
      </c>
      <c r="J162" s="50">
        <v>83376</v>
      </c>
      <c r="K162" s="33" t="s">
        <v>132</v>
      </c>
      <c r="L162" s="33" t="s">
        <v>21</v>
      </c>
      <c r="M162" s="49" t="s">
        <v>195</v>
      </c>
      <c r="N162" s="49" t="s">
        <v>196</v>
      </c>
      <c r="O162" s="49" t="s">
        <v>351</v>
      </c>
      <c r="P162" s="49" t="s">
        <v>183</v>
      </c>
      <c r="Q162" s="49" t="s">
        <v>192</v>
      </c>
      <c r="R162" s="10" t="s">
        <v>305</v>
      </c>
      <c r="S162" s="23"/>
      <c r="T162" s="20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</row>
    <row r="163" spans="1:170" s="2" customFormat="1" ht="40.9" customHeight="1">
      <c r="A163" s="1"/>
      <c r="B163" s="33"/>
      <c r="C163" s="33"/>
      <c r="D163" s="270">
        <v>155</v>
      </c>
      <c r="E163" s="33" t="s">
        <v>17</v>
      </c>
      <c r="F163" s="33" t="s">
        <v>18</v>
      </c>
      <c r="G163" s="49" t="s">
        <v>493</v>
      </c>
      <c r="H163" s="33" t="s">
        <v>180</v>
      </c>
      <c r="I163" s="115">
        <f>+Zásobník4[[#This Row],[Predpokladané náklady na realizáciu projektu '[eur s DPH']2]]/1.2</f>
        <v>64800</v>
      </c>
      <c r="J163" s="50">
        <v>77760</v>
      </c>
      <c r="K163" s="33" t="s">
        <v>132</v>
      </c>
      <c r="L163" s="33" t="s">
        <v>21</v>
      </c>
      <c r="M163" s="49" t="s">
        <v>195</v>
      </c>
      <c r="N163" s="49" t="s">
        <v>196</v>
      </c>
      <c r="O163" s="49" t="s">
        <v>351</v>
      </c>
      <c r="P163" s="49" t="s">
        <v>183</v>
      </c>
      <c r="Q163" s="49" t="s">
        <v>192</v>
      </c>
      <c r="R163" s="10" t="s">
        <v>305</v>
      </c>
      <c r="S163" s="23"/>
      <c r="T163" s="20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</row>
    <row r="164" spans="1:170" s="2" customFormat="1" ht="40.9" customHeight="1">
      <c r="A164" s="1"/>
      <c r="B164" s="33"/>
      <c r="C164" s="33"/>
      <c r="D164" s="270">
        <v>156</v>
      </c>
      <c r="E164" s="33" t="s">
        <v>17</v>
      </c>
      <c r="F164" s="33" t="s">
        <v>18</v>
      </c>
      <c r="G164" s="49" t="s">
        <v>494</v>
      </c>
      <c r="H164" s="33" t="s">
        <v>180</v>
      </c>
      <c r="I164" s="115">
        <f>+Zásobník4[[#This Row],[Predpokladané náklady na realizáciu projektu '[eur s DPH']2]]/1.2</f>
        <v>11500</v>
      </c>
      <c r="J164" s="50">
        <v>13800</v>
      </c>
      <c r="K164" s="33" t="s">
        <v>132</v>
      </c>
      <c r="L164" s="33" t="s">
        <v>21</v>
      </c>
      <c r="M164" s="49" t="s">
        <v>195</v>
      </c>
      <c r="N164" s="49" t="s">
        <v>196</v>
      </c>
      <c r="O164" s="49" t="s">
        <v>298</v>
      </c>
      <c r="P164" s="49" t="s">
        <v>183</v>
      </c>
      <c r="Q164" s="49" t="s">
        <v>192</v>
      </c>
      <c r="R164" s="10" t="s">
        <v>310</v>
      </c>
      <c r="S164" s="23"/>
      <c r="T164" s="20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</row>
    <row r="165" spans="1:170" s="2" customFormat="1" ht="40.9" customHeight="1">
      <c r="A165" s="1"/>
      <c r="B165" s="33"/>
      <c r="C165" s="33"/>
      <c r="D165" s="270">
        <v>157</v>
      </c>
      <c r="E165" s="33" t="s">
        <v>17</v>
      </c>
      <c r="F165" s="33" t="s">
        <v>18</v>
      </c>
      <c r="G165" s="49" t="s">
        <v>495</v>
      </c>
      <c r="H165" s="33" t="s">
        <v>180</v>
      </c>
      <c r="I165" s="115">
        <f>+Zásobník4[[#This Row],[Predpokladané náklady na realizáciu projektu '[eur s DPH']2]]/1.2</f>
        <v>33439.166666666672</v>
      </c>
      <c r="J165" s="50">
        <v>40127</v>
      </c>
      <c r="K165" s="33" t="s">
        <v>132</v>
      </c>
      <c r="L165" s="33" t="s">
        <v>21</v>
      </c>
      <c r="M165" s="49" t="s">
        <v>195</v>
      </c>
      <c r="N165" s="49" t="s">
        <v>196</v>
      </c>
      <c r="O165" s="49" t="s">
        <v>351</v>
      </c>
      <c r="P165" s="49" t="s">
        <v>183</v>
      </c>
      <c r="Q165" s="49" t="s">
        <v>192</v>
      </c>
      <c r="R165" s="10" t="s">
        <v>305</v>
      </c>
      <c r="S165" s="23"/>
      <c r="T165" s="20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</row>
    <row r="166" spans="1:170" s="2" customFormat="1" ht="40.9" customHeight="1">
      <c r="A166" s="1"/>
      <c r="B166" s="33"/>
      <c r="C166" s="33"/>
      <c r="D166" s="270">
        <v>158</v>
      </c>
      <c r="E166" s="33" t="s">
        <v>17</v>
      </c>
      <c r="F166" s="33" t="s">
        <v>18</v>
      </c>
      <c r="G166" s="49" t="s">
        <v>496</v>
      </c>
      <c r="H166" s="33" t="s">
        <v>180</v>
      </c>
      <c r="I166" s="115">
        <f>+Zásobník4[[#This Row],[Predpokladané náklady na realizáciu projektu '[eur s DPH']2]]/1.2</f>
        <v>50000</v>
      </c>
      <c r="J166" s="50">
        <v>60000</v>
      </c>
      <c r="K166" s="33" t="s">
        <v>132</v>
      </c>
      <c r="L166" s="33" t="s">
        <v>21</v>
      </c>
      <c r="M166" s="49" t="s">
        <v>195</v>
      </c>
      <c r="N166" s="49" t="s">
        <v>196</v>
      </c>
      <c r="O166" s="49" t="s">
        <v>351</v>
      </c>
      <c r="P166" s="49" t="s">
        <v>183</v>
      </c>
      <c r="Q166" s="49" t="s">
        <v>192</v>
      </c>
      <c r="R166" s="10" t="s">
        <v>309</v>
      </c>
      <c r="S166" s="23"/>
      <c r="T166" s="20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</row>
    <row r="167" spans="1:170" s="2" customFormat="1" ht="40.9" customHeight="1">
      <c r="A167" s="1"/>
      <c r="B167" s="33"/>
      <c r="C167" s="33"/>
      <c r="D167" s="270">
        <v>159</v>
      </c>
      <c r="E167" s="33" t="s">
        <v>17</v>
      </c>
      <c r="F167" s="33" t="s">
        <v>18</v>
      </c>
      <c r="G167" s="49" t="s">
        <v>497</v>
      </c>
      <c r="H167" s="33" t="s">
        <v>180</v>
      </c>
      <c r="I167" s="115">
        <f>+Zásobník4[[#This Row],[Predpokladané náklady na realizáciu projektu '[eur s DPH']2]]/1.2</f>
        <v>441666.66666666669</v>
      </c>
      <c r="J167" s="50">
        <v>530000</v>
      </c>
      <c r="K167" s="33" t="s">
        <v>132</v>
      </c>
      <c r="L167" s="33" t="s">
        <v>21</v>
      </c>
      <c r="M167" s="49" t="s">
        <v>187</v>
      </c>
      <c r="N167" s="49" t="s">
        <v>536</v>
      </c>
      <c r="O167" s="49" t="s">
        <v>189</v>
      </c>
      <c r="P167" s="49" t="s">
        <v>190</v>
      </c>
      <c r="Q167" s="49" t="s">
        <v>192</v>
      </c>
      <c r="R167" s="10" t="s">
        <v>308</v>
      </c>
      <c r="S167" s="23"/>
      <c r="T167" s="20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</row>
    <row r="168" spans="1:170" s="2" customFormat="1" ht="40.9" customHeight="1">
      <c r="A168" s="1"/>
      <c r="B168" s="33"/>
      <c r="C168" s="33"/>
      <c r="D168" s="270">
        <v>160</v>
      </c>
      <c r="E168" s="33" t="s">
        <v>17</v>
      </c>
      <c r="F168" s="33" t="s">
        <v>18</v>
      </c>
      <c r="G168" s="49" t="s">
        <v>498</v>
      </c>
      <c r="H168" s="33" t="s">
        <v>180</v>
      </c>
      <c r="I168" s="115">
        <f>+Zásobník4[[#This Row],[Predpokladané náklady na realizáciu projektu '[eur s DPH']2]]/1.2</f>
        <v>127236.66666666667</v>
      </c>
      <c r="J168" s="50">
        <v>152684</v>
      </c>
      <c r="K168" s="33" t="s">
        <v>132</v>
      </c>
      <c r="L168" s="33" t="s">
        <v>21</v>
      </c>
      <c r="M168" s="49" t="s">
        <v>187</v>
      </c>
      <c r="N168" s="49" t="s">
        <v>536</v>
      </c>
      <c r="O168" s="49" t="s">
        <v>189</v>
      </c>
      <c r="P168" s="49" t="s">
        <v>190</v>
      </c>
      <c r="Q168" s="49" t="s">
        <v>192</v>
      </c>
      <c r="R168" s="10" t="s">
        <v>197</v>
      </c>
      <c r="S168" s="23"/>
      <c r="T168" s="20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</row>
    <row r="169" spans="1:170" s="2" customFormat="1" ht="40.9" customHeight="1">
      <c r="A169" s="1"/>
      <c r="B169" s="33"/>
      <c r="C169" s="33"/>
      <c r="D169" s="270">
        <v>161</v>
      </c>
      <c r="E169" s="33" t="s">
        <v>17</v>
      </c>
      <c r="F169" s="33" t="s">
        <v>18</v>
      </c>
      <c r="G169" s="49" t="s">
        <v>499</v>
      </c>
      <c r="H169" s="33" t="s">
        <v>180</v>
      </c>
      <c r="I169" s="115">
        <f>+Zásobník4[[#This Row],[Predpokladané náklady na realizáciu projektu '[eur s DPH']2]]/1.2</f>
        <v>17100</v>
      </c>
      <c r="J169" s="50">
        <v>20520</v>
      </c>
      <c r="K169" s="33" t="s">
        <v>132</v>
      </c>
      <c r="L169" s="33" t="s">
        <v>21</v>
      </c>
      <c r="M169" s="49" t="s">
        <v>195</v>
      </c>
      <c r="N169" s="49" t="s">
        <v>196</v>
      </c>
      <c r="O169" s="49" t="s">
        <v>298</v>
      </c>
      <c r="P169" s="49" t="s">
        <v>183</v>
      </c>
      <c r="Q169" s="49" t="s">
        <v>192</v>
      </c>
      <c r="R169" s="10" t="s">
        <v>311</v>
      </c>
      <c r="S169" s="23"/>
      <c r="T169" s="20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</row>
    <row r="170" spans="1:170" s="2" customFormat="1" ht="40.9" customHeight="1">
      <c r="A170" s="1"/>
      <c r="B170" s="33"/>
      <c r="C170" s="33"/>
      <c r="D170" s="270">
        <v>162</v>
      </c>
      <c r="E170" s="33" t="s">
        <v>17</v>
      </c>
      <c r="F170" s="33" t="s">
        <v>18</v>
      </c>
      <c r="G170" s="49" t="s">
        <v>500</v>
      </c>
      <c r="H170" s="33" t="s">
        <v>180</v>
      </c>
      <c r="I170" s="115">
        <f>+Zásobník4[[#This Row],[Predpokladané náklady na realizáciu projektu '[eur s DPH']2]]/1.2</f>
        <v>7407.5</v>
      </c>
      <c r="J170" s="50">
        <v>8889</v>
      </c>
      <c r="K170" s="33" t="s">
        <v>132</v>
      </c>
      <c r="L170" s="33" t="s">
        <v>21</v>
      </c>
      <c r="M170" s="49" t="s">
        <v>195</v>
      </c>
      <c r="N170" s="49" t="s">
        <v>196</v>
      </c>
      <c r="O170" s="49" t="s">
        <v>301</v>
      </c>
      <c r="P170" s="49" t="s">
        <v>183</v>
      </c>
      <c r="Q170" s="49" t="s">
        <v>192</v>
      </c>
      <c r="R170" s="10" t="s">
        <v>309</v>
      </c>
      <c r="S170" s="23"/>
      <c r="T170" s="20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</row>
    <row r="171" spans="1:170" s="2" customFormat="1" ht="40.9" customHeight="1">
      <c r="A171" s="1"/>
      <c r="B171" s="33"/>
      <c r="C171" s="33"/>
      <c r="D171" s="270">
        <v>163</v>
      </c>
      <c r="E171" s="33" t="s">
        <v>17</v>
      </c>
      <c r="F171" s="33" t="s">
        <v>18</v>
      </c>
      <c r="G171" s="49" t="s">
        <v>501</v>
      </c>
      <c r="H171" s="33" t="s">
        <v>180</v>
      </c>
      <c r="I171" s="115">
        <f>+Zásobník4[[#This Row],[Predpokladané náklady na realizáciu projektu '[eur s DPH']2]]/1.2</f>
        <v>119333.33333333334</v>
      </c>
      <c r="J171" s="50">
        <v>143200</v>
      </c>
      <c r="K171" s="33" t="s">
        <v>132</v>
      </c>
      <c r="L171" s="33" t="s">
        <v>21</v>
      </c>
      <c r="M171" s="49" t="s">
        <v>195</v>
      </c>
      <c r="N171" s="49" t="s">
        <v>196</v>
      </c>
      <c r="O171" s="49" t="s">
        <v>301</v>
      </c>
      <c r="P171" s="49" t="s">
        <v>183</v>
      </c>
      <c r="Q171" s="49" t="s">
        <v>192</v>
      </c>
      <c r="R171" s="10" t="s">
        <v>313</v>
      </c>
      <c r="S171" s="23"/>
      <c r="T171" s="20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</row>
    <row r="172" spans="1:170" s="2" customFormat="1" ht="40.9" customHeight="1">
      <c r="A172" s="1"/>
      <c r="B172" s="33"/>
      <c r="C172" s="33"/>
      <c r="D172" s="270">
        <v>164</v>
      </c>
      <c r="E172" s="33" t="s">
        <v>17</v>
      </c>
      <c r="F172" s="33" t="s">
        <v>18</v>
      </c>
      <c r="G172" s="49" t="s">
        <v>502</v>
      </c>
      <c r="H172" s="33" t="s">
        <v>180</v>
      </c>
      <c r="I172" s="115">
        <f>+Zásobník4[[#This Row],[Predpokladané náklady na realizáciu projektu '[eur s DPH']2]]/1.2</f>
        <v>291666.66666666669</v>
      </c>
      <c r="J172" s="50">
        <v>350000</v>
      </c>
      <c r="K172" s="33" t="s">
        <v>132</v>
      </c>
      <c r="L172" s="33" t="s">
        <v>21</v>
      </c>
      <c r="M172" s="49" t="s">
        <v>195</v>
      </c>
      <c r="N172" s="49" t="s">
        <v>196</v>
      </c>
      <c r="O172" s="49" t="s">
        <v>301</v>
      </c>
      <c r="P172" s="49" t="s">
        <v>183</v>
      </c>
      <c r="Q172" s="49" t="s">
        <v>192</v>
      </c>
      <c r="R172" s="10" t="s">
        <v>314</v>
      </c>
      <c r="S172" s="23"/>
      <c r="T172" s="20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</row>
    <row r="173" spans="1:170" s="2" customFormat="1" ht="40.9" customHeight="1">
      <c r="A173" s="1"/>
      <c r="B173" s="33"/>
      <c r="C173" s="33"/>
      <c r="D173" s="270">
        <v>165</v>
      </c>
      <c r="E173" s="33" t="s">
        <v>17</v>
      </c>
      <c r="F173" s="33" t="s">
        <v>18</v>
      </c>
      <c r="G173" s="49" t="s">
        <v>503</v>
      </c>
      <c r="H173" s="33" t="s">
        <v>180</v>
      </c>
      <c r="I173" s="115">
        <f>+Zásobník4[[#This Row],[Predpokladané náklady na realizáciu projektu '[eur s DPH']2]]/1.2</f>
        <v>660000</v>
      </c>
      <c r="J173" s="50">
        <v>792000</v>
      </c>
      <c r="K173" s="33" t="s">
        <v>132</v>
      </c>
      <c r="L173" s="33" t="s">
        <v>21</v>
      </c>
      <c r="M173" s="49" t="s">
        <v>195</v>
      </c>
      <c r="N173" s="49" t="s">
        <v>196</v>
      </c>
      <c r="O173" s="49" t="s">
        <v>298</v>
      </c>
      <c r="P173" s="49" t="s">
        <v>183</v>
      </c>
      <c r="Q173" s="49" t="s">
        <v>192</v>
      </c>
      <c r="R173" s="10" t="s">
        <v>316</v>
      </c>
      <c r="S173" s="23"/>
      <c r="T173" s="20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</row>
    <row r="174" spans="1:170" s="2" customFormat="1" ht="40.9" customHeight="1">
      <c r="A174" s="1"/>
      <c r="B174" s="33"/>
      <c r="C174" s="33"/>
      <c r="D174" s="270">
        <v>166</v>
      </c>
      <c r="E174" s="33" t="s">
        <v>17</v>
      </c>
      <c r="F174" s="33" t="s">
        <v>18</v>
      </c>
      <c r="G174" s="49" t="s">
        <v>504</v>
      </c>
      <c r="H174" s="33" t="s">
        <v>180</v>
      </c>
      <c r="I174" s="115">
        <f>+Zásobník4[[#This Row],[Predpokladané náklady na realizáciu projektu '[eur s DPH']2]]/1.2</f>
        <v>249000</v>
      </c>
      <c r="J174" s="50">
        <v>298800</v>
      </c>
      <c r="K174" s="33" t="s">
        <v>132</v>
      </c>
      <c r="L174" s="33" t="s">
        <v>21</v>
      </c>
      <c r="M174" s="49" t="s">
        <v>195</v>
      </c>
      <c r="N174" s="49" t="s">
        <v>196</v>
      </c>
      <c r="O174" s="49" t="s">
        <v>298</v>
      </c>
      <c r="P174" s="49" t="s">
        <v>183</v>
      </c>
      <c r="Q174" s="49" t="s">
        <v>192</v>
      </c>
      <c r="R174" s="10" t="s">
        <v>305</v>
      </c>
      <c r="S174" s="23"/>
      <c r="T174" s="20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</row>
    <row r="175" spans="1:170" s="2" customFormat="1" ht="40.9" customHeight="1">
      <c r="A175" s="1"/>
      <c r="B175" s="33"/>
      <c r="C175" s="33"/>
      <c r="D175" s="270">
        <v>167</v>
      </c>
      <c r="E175" s="33" t="s">
        <v>17</v>
      </c>
      <c r="F175" s="33" t="s">
        <v>18</v>
      </c>
      <c r="G175" s="49" t="s">
        <v>505</v>
      </c>
      <c r="H175" s="33" t="s">
        <v>180</v>
      </c>
      <c r="I175" s="115">
        <f>+Zásobník4[[#This Row],[Predpokladané náklady na realizáciu projektu '[eur s DPH']2]]/1.2</f>
        <v>500000</v>
      </c>
      <c r="J175" s="50">
        <v>600000</v>
      </c>
      <c r="K175" s="33" t="s">
        <v>132</v>
      </c>
      <c r="L175" s="33" t="s">
        <v>21</v>
      </c>
      <c r="M175" s="49" t="s">
        <v>195</v>
      </c>
      <c r="N175" s="49" t="s">
        <v>196</v>
      </c>
      <c r="O175" s="49" t="s">
        <v>301</v>
      </c>
      <c r="P175" s="49" t="s">
        <v>183</v>
      </c>
      <c r="Q175" s="49" t="s">
        <v>192</v>
      </c>
      <c r="R175" s="10" t="s">
        <v>319</v>
      </c>
      <c r="S175" s="23"/>
      <c r="T175" s="20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</row>
    <row r="176" spans="1:170" s="2" customFormat="1" ht="40.9" customHeight="1">
      <c r="A176" s="1"/>
      <c r="B176" s="33"/>
      <c r="C176" s="33"/>
      <c r="D176" s="270">
        <v>168</v>
      </c>
      <c r="E176" s="33" t="s">
        <v>17</v>
      </c>
      <c r="F176" s="33" t="s">
        <v>18</v>
      </c>
      <c r="G176" s="49" t="s">
        <v>506</v>
      </c>
      <c r="H176" s="33" t="s">
        <v>180</v>
      </c>
      <c r="I176" s="115">
        <f>+Zásobník4[[#This Row],[Predpokladané náklady na realizáciu projektu '[eur s DPH']2]]/1.2</f>
        <v>166666.66666666669</v>
      </c>
      <c r="J176" s="50">
        <v>200000</v>
      </c>
      <c r="K176" s="33" t="s">
        <v>132</v>
      </c>
      <c r="L176" s="33" t="s">
        <v>21</v>
      </c>
      <c r="M176" s="49" t="s">
        <v>195</v>
      </c>
      <c r="N176" s="49" t="s">
        <v>196</v>
      </c>
      <c r="O176" s="49" t="s">
        <v>298</v>
      </c>
      <c r="P176" s="49" t="s">
        <v>183</v>
      </c>
      <c r="Q176" s="49" t="s">
        <v>192</v>
      </c>
      <c r="R176" s="10" t="s">
        <v>316</v>
      </c>
      <c r="S176" s="23"/>
      <c r="T176" s="20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</row>
    <row r="177" spans="1:170" s="2" customFormat="1" ht="40.9" customHeight="1">
      <c r="A177" s="1"/>
      <c r="B177" s="33"/>
      <c r="C177" s="33"/>
      <c r="D177" s="270">
        <v>169</v>
      </c>
      <c r="E177" s="33" t="s">
        <v>17</v>
      </c>
      <c r="F177" s="33" t="s">
        <v>18</v>
      </c>
      <c r="G177" s="49" t="s">
        <v>507</v>
      </c>
      <c r="H177" s="33" t="s">
        <v>180</v>
      </c>
      <c r="I177" s="115">
        <f>+Zásobník4[[#This Row],[Predpokladané náklady na realizáciu projektu '[eur s DPH']2]]/1.2</f>
        <v>452133.33333333337</v>
      </c>
      <c r="J177" s="50">
        <v>542560</v>
      </c>
      <c r="K177" s="33" t="s">
        <v>132</v>
      </c>
      <c r="L177" s="33" t="s">
        <v>21</v>
      </c>
      <c r="M177" s="49" t="s">
        <v>195</v>
      </c>
      <c r="N177" s="49" t="s">
        <v>196</v>
      </c>
      <c r="O177" s="49" t="s">
        <v>298</v>
      </c>
      <c r="P177" s="49" t="s">
        <v>183</v>
      </c>
      <c r="Q177" s="49" t="s">
        <v>192</v>
      </c>
      <c r="R177" s="10" t="s">
        <v>305</v>
      </c>
      <c r="S177" s="23"/>
      <c r="T177" s="20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</row>
    <row r="178" spans="1:170" s="2" customFormat="1" ht="40.9" customHeight="1">
      <c r="A178" s="1"/>
      <c r="B178" s="33"/>
      <c r="C178" s="33"/>
      <c r="D178" s="270">
        <v>170</v>
      </c>
      <c r="E178" s="33" t="s">
        <v>17</v>
      </c>
      <c r="F178" s="33" t="s">
        <v>18</v>
      </c>
      <c r="G178" s="49" t="s">
        <v>317</v>
      </c>
      <c r="H178" s="33" t="s">
        <v>180</v>
      </c>
      <c r="I178" s="115">
        <f>+Zásobník4[[#This Row],[Predpokladané náklady na realizáciu projektu '[eur s DPH']2]]/1.2</f>
        <v>67800</v>
      </c>
      <c r="J178" s="50">
        <v>81360</v>
      </c>
      <c r="K178" s="33" t="s">
        <v>132</v>
      </c>
      <c r="L178" s="33" t="s">
        <v>21</v>
      </c>
      <c r="M178" s="49" t="s">
        <v>195</v>
      </c>
      <c r="N178" s="49" t="s">
        <v>196</v>
      </c>
      <c r="O178" s="49" t="s">
        <v>301</v>
      </c>
      <c r="P178" s="49" t="s">
        <v>183</v>
      </c>
      <c r="Q178" s="49" t="s">
        <v>192</v>
      </c>
      <c r="R178" s="10" t="s">
        <v>200</v>
      </c>
      <c r="S178" s="23"/>
      <c r="T178" s="20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</row>
    <row r="179" spans="1:170" s="2" customFormat="1" ht="40.9" customHeight="1">
      <c r="A179" s="1"/>
      <c r="B179" s="33"/>
      <c r="C179" s="33"/>
      <c r="D179" s="270">
        <v>171</v>
      </c>
      <c r="E179" s="33" t="s">
        <v>17</v>
      </c>
      <c r="F179" s="33" t="s">
        <v>18</v>
      </c>
      <c r="G179" s="49" t="s">
        <v>540</v>
      </c>
      <c r="H179" s="33" t="s">
        <v>180</v>
      </c>
      <c r="I179" s="115">
        <f>+Zásobník4[[#This Row],[Predpokladané náklady na realizáciu projektu '[eur s DPH']2]]/1.2</f>
        <v>166666.66666666669</v>
      </c>
      <c r="J179" s="50">
        <v>200000</v>
      </c>
      <c r="K179" s="33" t="s">
        <v>132</v>
      </c>
      <c r="L179" s="33" t="s">
        <v>21</v>
      </c>
      <c r="M179" s="49" t="s">
        <v>195</v>
      </c>
      <c r="N179" s="49" t="s">
        <v>196</v>
      </c>
      <c r="O179" s="49" t="s">
        <v>298</v>
      </c>
      <c r="P179" s="49"/>
      <c r="Q179" s="49" t="s">
        <v>192</v>
      </c>
      <c r="R179" s="10"/>
      <c r="S179" s="23"/>
      <c r="T179" s="20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</row>
    <row r="180" spans="1:170" s="2" customFormat="1" ht="40.9" customHeight="1">
      <c r="A180" s="1"/>
      <c r="B180" s="33"/>
      <c r="C180" s="33"/>
      <c r="D180" s="270">
        <v>172</v>
      </c>
      <c r="E180" s="33" t="s">
        <v>17</v>
      </c>
      <c r="F180" s="33" t="s">
        <v>18</v>
      </c>
      <c r="G180" s="49" t="s">
        <v>508</v>
      </c>
      <c r="H180" s="33" t="s">
        <v>180</v>
      </c>
      <c r="I180" s="115">
        <f>+Zásobník4[[#This Row],[Predpokladané náklady na realizáciu projektu '[eur s DPH']2]]/1.2</f>
        <v>577266.66666666674</v>
      </c>
      <c r="J180" s="50">
        <v>692720</v>
      </c>
      <c r="K180" s="33" t="s">
        <v>132</v>
      </c>
      <c r="L180" s="33" t="s">
        <v>21</v>
      </c>
      <c r="M180" s="49" t="s">
        <v>195</v>
      </c>
      <c r="N180" s="49" t="s">
        <v>196</v>
      </c>
      <c r="O180" s="49" t="s">
        <v>298</v>
      </c>
      <c r="P180" s="49" t="s">
        <v>183</v>
      </c>
      <c r="Q180" s="49" t="s">
        <v>192</v>
      </c>
      <c r="R180" s="10" t="s">
        <v>313</v>
      </c>
      <c r="S180" s="23"/>
      <c r="T180" s="20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</row>
    <row r="181" spans="1:170" s="2" customFormat="1" ht="40.9" customHeight="1">
      <c r="A181" s="1"/>
      <c r="B181" s="33"/>
      <c r="C181" s="33"/>
      <c r="D181" s="270">
        <v>173</v>
      </c>
      <c r="E181" s="33" t="s">
        <v>17</v>
      </c>
      <c r="F181" s="33" t="s">
        <v>18</v>
      </c>
      <c r="G181" s="49" t="s">
        <v>509</v>
      </c>
      <c r="H181" s="33" t="s">
        <v>180</v>
      </c>
      <c r="I181" s="115">
        <f>+Zásobník4[[#This Row],[Predpokladané náklady na realizáciu projektu '[eur s DPH']2]]/1.2</f>
        <v>563270</v>
      </c>
      <c r="J181" s="50">
        <v>675924</v>
      </c>
      <c r="K181" s="33" t="s">
        <v>372</v>
      </c>
      <c r="L181" s="33" t="s">
        <v>21</v>
      </c>
      <c r="M181" s="49" t="s">
        <v>195</v>
      </c>
      <c r="N181" s="49" t="s">
        <v>196</v>
      </c>
      <c r="O181" s="49" t="s">
        <v>318</v>
      </c>
      <c r="P181" s="49" t="s">
        <v>183</v>
      </c>
      <c r="Q181" s="49" t="s">
        <v>192</v>
      </c>
      <c r="R181" s="10" t="s">
        <v>322</v>
      </c>
      <c r="S181" s="23"/>
      <c r="T181" s="20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</row>
    <row r="182" spans="1:170" s="2" customFormat="1" ht="40.9" customHeight="1">
      <c r="A182" s="1"/>
      <c r="B182" s="33"/>
      <c r="C182" s="33"/>
      <c r="D182" s="270">
        <v>174</v>
      </c>
      <c r="E182" s="33" t="s">
        <v>17</v>
      </c>
      <c r="F182" s="33" t="s">
        <v>18</v>
      </c>
      <c r="G182" s="49" t="s">
        <v>510</v>
      </c>
      <c r="H182" s="33" t="s">
        <v>180</v>
      </c>
      <c r="I182" s="115">
        <f>+Zásobník4[[#This Row],[Predpokladané náklady na realizáciu projektu '[eur s DPH']2]]/1.2</f>
        <v>357060</v>
      </c>
      <c r="J182" s="50">
        <v>428472</v>
      </c>
      <c r="K182" s="33" t="s">
        <v>372</v>
      </c>
      <c r="L182" s="33" t="s">
        <v>21</v>
      </c>
      <c r="M182" s="49" t="s">
        <v>195</v>
      </c>
      <c r="N182" s="49" t="s">
        <v>196</v>
      </c>
      <c r="O182" s="49" t="s">
        <v>298</v>
      </c>
      <c r="P182" s="49" t="s">
        <v>183</v>
      </c>
      <c r="Q182" s="49" t="s">
        <v>192</v>
      </c>
      <c r="R182" s="10" t="s">
        <v>197</v>
      </c>
      <c r="S182" s="23"/>
      <c r="T182" s="20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</row>
    <row r="183" spans="1:170" s="2" customFormat="1" ht="40.9" customHeight="1">
      <c r="A183" s="1"/>
      <c r="B183" s="33"/>
      <c r="C183" s="33"/>
      <c r="D183" s="270">
        <v>175</v>
      </c>
      <c r="E183" s="33" t="s">
        <v>17</v>
      </c>
      <c r="F183" s="33" t="s">
        <v>18</v>
      </c>
      <c r="G183" s="49" t="s">
        <v>511</v>
      </c>
      <c r="H183" s="33" t="s">
        <v>180</v>
      </c>
      <c r="I183" s="115">
        <f>+Zásobník4[[#This Row],[Predpokladané náklady na realizáciu projektu '[eur s DPH']2]]/1.2</f>
        <v>83333.333333333343</v>
      </c>
      <c r="J183" s="50">
        <v>100000</v>
      </c>
      <c r="K183" s="33" t="s">
        <v>132</v>
      </c>
      <c r="L183" s="33" t="s">
        <v>21</v>
      </c>
      <c r="M183" s="49" t="s">
        <v>187</v>
      </c>
      <c r="N183" s="49" t="s">
        <v>536</v>
      </c>
      <c r="O183" s="49" t="s">
        <v>301</v>
      </c>
      <c r="P183" s="49" t="s">
        <v>190</v>
      </c>
      <c r="Q183" s="49" t="s">
        <v>192</v>
      </c>
      <c r="R183" s="10" t="s">
        <v>302</v>
      </c>
      <c r="S183" s="23"/>
      <c r="T183" s="20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</row>
    <row r="184" spans="1:170" s="2" customFormat="1" ht="40.9" customHeight="1">
      <c r="A184" s="1"/>
      <c r="B184" s="33"/>
      <c r="C184" s="33"/>
      <c r="D184" s="270">
        <v>176</v>
      </c>
      <c r="E184" s="33" t="s">
        <v>17</v>
      </c>
      <c r="F184" s="33" t="s">
        <v>18</v>
      </c>
      <c r="G184" s="49" t="s">
        <v>300</v>
      </c>
      <c r="H184" s="33" t="s">
        <v>180</v>
      </c>
      <c r="I184" s="115">
        <f>+Zásobník4[[#This Row],[Predpokladané náklady na realizáciu projektu '[eur s DPH']2]]/1.2</f>
        <v>666666.66666666674</v>
      </c>
      <c r="J184" s="50">
        <v>800000</v>
      </c>
      <c r="K184" s="33" t="s">
        <v>132</v>
      </c>
      <c r="L184" s="33" t="s">
        <v>21</v>
      </c>
      <c r="M184" s="49" t="s">
        <v>195</v>
      </c>
      <c r="N184" s="49" t="s">
        <v>196</v>
      </c>
      <c r="O184" s="49" t="s">
        <v>318</v>
      </c>
      <c r="P184" s="49" t="s">
        <v>183</v>
      </c>
      <c r="Q184" s="49" t="s">
        <v>192</v>
      </c>
      <c r="R184" s="10" t="s">
        <v>316</v>
      </c>
      <c r="S184" s="23"/>
      <c r="T184" s="20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</row>
    <row r="185" spans="1:170" s="2" customFormat="1" ht="40.9" customHeight="1">
      <c r="A185" s="1"/>
      <c r="B185" s="33"/>
      <c r="C185" s="33"/>
      <c r="D185" s="270">
        <v>177</v>
      </c>
      <c r="E185" s="33" t="s">
        <v>17</v>
      </c>
      <c r="F185" s="33" t="s">
        <v>18</v>
      </c>
      <c r="G185" s="49" t="s">
        <v>512</v>
      </c>
      <c r="H185" s="33" t="s">
        <v>180</v>
      </c>
      <c r="I185" s="115">
        <f>+Zásobník4[[#This Row],[Predpokladané náklady na realizáciu projektu '[eur s DPH']2]]/1.2</f>
        <v>208333.33333333334</v>
      </c>
      <c r="J185" s="50">
        <v>250000</v>
      </c>
      <c r="K185" s="33" t="s">
        <v>132</v>
      </c>
      <c r="L185" s="33" t="s">
        <v>21</v>
      </c>
      <c r="M185" s="49" t="s">
        <v>195</v>
      </c>
      <c r="N185" s="49" t="s">
        <v>196</v>
      </c>
      <c r="O185" s="49" t="s">
        <v>318</v>
      </c>
      <c r="P185" s="49" t="s">
        <v>183</v>
      </c>
      <c r="Q185" s="49" t="s">
        <v>192</v>
      </c>
      <c r="R185" s="10" t="s">
        <v>308</v>
      </c>
      <c r="S185" s="23"/>
      <c r="T185" s="20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</row>
    <row r="186" spans="1:170" s="2" customFormat="1" ht="40.9" customHeight="1">
      <c r="A186" s="1"/>
      <c r="B186" s="33"/>
      <c r="C186" s="33"/>
      <c r="D186" s="270">
        <v>178</v>
      </c>
      <c r="E186" s="33" t="s">
        <v>17</v>
      </c>
      <c r="F186" s="33" t="s">
        <v>18</v>
      </c>
      <c r="G186" s="49" t="s">
        <v>304</v>
      </c>
      <c r="H186" s="33" t="s">
        <v>180</v>
      </c>
      <c r="I186" s="115">
        <f>+Zásobník4[[#This Row],[Predpokladané náklady na realizáciu projektu '[eur s DPH']2]]/1.2</f>
        <v>500000</v>
      </c>
      <c r="J186" s="50">
        <v>600000</v>
      </c>
      <c r="K186" s="33" t="s">
        <v>132</v>
      </c>
      <c r="L186" s="33" t="s">
        <v>21</v>
      </c>
      <c r="M186" s="49" t="s">
        <v>195</v>
      </c>
      <c r="N186" s="49" t="s">
        <v>196</v>
      </c>
      <c r="O186" s="49" t="s">
        <v>301</v>
      </c>
      <c r="P186" s="49" t="s">
        <v>183</v>
      </c>
      <c r="Q186" s="49" t="s">
        <v>192</v>
      </c>
      <c r="R186" s="10" t="s">
        <v>197</v>
      </c>
      <c r="S186" s="23"/>
      <c r="T186" s="20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</row>
    <row r="187" spans="1:170" s="2" customFormat="1" ht="40.9" customHeight="1">
      <c r="A187" s="1"/>
      <c r="B187" s="33"/>
      <c r="C187" s="33"/>
      <c r="D187" s="270">
        <v>179</v>
      </c>
      <c r="E187" s="33" t="s">
        <v>17</v>
      </c>
      <c r="F187" s="33" t="s">
        <v>18</v>
      </c>
      <c r="G187" s="167" t="s">
        <v>306</v>
      </c>
      <c r="H187" s="33" t="s">
        <v>180</v>
      </c>
      <c r="I187" s="168">
        <f>+Zásobník4[[#This Row],[Predpokladané náklady na realizáciu projektu '[eur s DPH']2]]/1.2</f>
        <v>541666.66666666674</v>
      </c>
      <c r="J187" s="169">
        <v>650000</v>
      </c>
      <c r="K187" s="33" t="s">
        <v>132</v>
      </c>
      <c r="L187" s="33" t="s">
        <v>21</v>
      </c>
      <c r="M187" s="170" t="s">
        <v>195</v>
      </c>
      <c r="N187" s="49" t="s">
        <v>196</v>
      </c>
      <c r="O187" s="49" t="s">
        <v>301</v>
      </c>
      <c r="P187" s="49" t="s">
        <v>183</v>
      </c>
      <c r="Q187" s="49" t="s">
        <v>192</v>
      </c>
      <c r="R187" s="171"/>
      <c r="S187" s="23"/>
      <c r="T187" s="20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</row>
    <row r="188" spans="1:170" s="2" customFormat="1" ht="40.9" customHeight="1">
      <c r="A188" s="1"/>
      <c r="B188" s="33"/>
      <c r="C188" s="33"/>
      <c r="D188" s="270">
        <v>180</v>
      </c>
      <c r="E188" s="33" t="s">
        <v>17</v>
      </c>
      <c r="F188" s="33" t="s">
        <v>18</v>
      </c>
      <c r="G188" s="167" t="s">
        <v>513</v>
      </c>
      <c r="H188" s="33" t="s">
        <v>180</v>
      </c>
      <c r="I188" s="168">
        <f>+Zásobník4[[#This Row],[Predpokladané náklady na realizáciu projektu '[eur s DPH']2]]/1.2</f>
        <v>12500</v>
      </c>
      <c r="J188" s="169">
        <v>15000</v>
      </c>
      <c r="K188" s="33" t="s">
        <v>132</v>
      </c>
      <c r="L188" s="33" t="s">
        <v>21</v>
      </c>
      <c r="M188" s="170" t="s">
        <v>195</v>
      </c>
      <c r="N188" s="49" t="s">
        <v>196</v>
      </c>
      <c r="O188" s="49" t="s">
        <v>301</v>
      </c>
      <c r="P188" s="49" t="s">
        <v>183</v>
      </c>
      <c r="Q188" s="49" t="s">
        <v>192</v>
      </c>
      <c r="R188" s="171"/>
      <c r="S188" s="23"/>
      <c r="T188" s="20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</row>
    <row r="189" spans="1:170" s="2" customFormat="1" ht="40.9" customHeight="1">
      <c r="A189" s="1"/>
      <c r="B189" s="33"/>
      <c r="C189" s="33"/>
      <c r="D189" s="270">
        <v>181</v>
      </c>
      <c r="E189" s="33" t="s">
        <v>17</v>
      </c>
      <c r="F189" s="33" t="s">
        <v>18</v>
      </c>
      <c r="G189" s="167" t="s">
        <v>514</v>
      </c>
      <c r="H189" s="33" t="s">
        <v>180</v>
      </c>
      <c r="I189" s="168">
        <f>+Zásobník4[[#This Row],[Predpokladané náklady na realizáciu projektu '[eur s DPH']2]]/1.2</f>
        <v>375000</v>
      </c>
      <c r="J189" s="169">
        <v>450000</v>
      </c>
      <c r="K189" s="33" t="s">
        <v>132</v>
      </c>
      <c r="L189" s="33" t="s">
        <v>21</v>
      </c>
      <c r="M189" s="170" t="s">
        <v>187</v>
      </c>
      <c r="N189" s="49" t="s">
        <v>536</v>
      </c>
      <c r="O189" s="49" t="s">
        <v>189</v>
      </c>
      <c r="P189" s="167" t="s">
        <v>190</v>
      </c>
      <c r="Q189" s="49" t="s">
        <v>192</v>
      </c>
      <c r="R189" s="171"/>
      <c r="S189" s="23"/>
      <c r="T189" s="20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</row>
    <row r="190" spans="1:170" s="2" customFormat="1" ht="40.9" customHeight="1">
      <c r="A190" s="1"/>
      <c r="B190" s="33"/>
      <c r="C190" s="33"/>
      <c r="D190" s="270">
        <v>182</v>
      </c>
      <c r="E190" s="33" t="s">
        <v>17</v>
      </c>
      <c r="F190" s="33" t="s">
        <v>18</v>
      </c>
      <c r="G190" s="167" t="s">
        <v>515</v>
      </c>
      <c r="H190" s="33" t="s">
        <v>180</v>
      </c>
      <c r="I190" s="168">
        <f>+Zásobník4[[#This Row],[Predpokladané náklady na realizáciu projektu '[eur s DPH']2]]/1.2</f>
        <v>182500</v>
      </c>
      <c r="J190" s="169">
        <v>219000</v>
      </c>
      <c r="K190" s="33" t="s">
        <v>132</v>
      </c>
      <c r="L190" s="33" t="s">
        <v>21</v>
      </c>
      <c r="M190" s="170" t="s">
        <v>195</v>
      </c>
      <c r="N190" s="49" t="s">
        <v>196</v>
      </c>
      <c r="O190" s="49" t="s">
        <v>318</v>
      </c>
      <c r="P190" s="49" t="s">
        <v>183</v>
      </c>
      <c r="Q190" s="49" t="s">
        <v>192</v>
      </c>
      <c r="R190" s="171"/>
      <c r="S190" s="23"/>
      <c r="T190" s="20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</row>
    <row r="191" spans="1:170" s="2" customFormat="1" ht="40.9" customHeight="1">
      <c r="A191" s="1"/>
      <c r="B191" s="33"/>
      <c r="C191" s="33"/>
      <c r="D191" s="270">
        <v>183</v>
      </c>
      <c r="E191" s="33" t="s">
        <v>17</v>
      </c>
      <c r="F191" s="33" t="s">
        <v>18</v>
      </c>
      <c r="G191" s="167" t="s">
        <v>516</v>
      </c>
      <c r="H191" s="33" t="s">
        <v>180</v>
      </c>
      <c r="I191" s="168">
        <f>+Zásobník4[[#This Row],[Predpokladané náklady na realizáciu projektu '[eur s DPH']2]]/1.2</f>
        <v>96666.666666666672</v>
      </c>
      <c r="J191" s="169">
        <v>116000</v>
      </c>
      <c r="K191" s="33" t="s">
        <v>132</v>
      </c>
      <c r="L191" s="33" t="s">
        <v>21</v>
      </c>
      <c r="M191" s="170" t="s">
        <v>195</v>
      </c>
      <c r="N191" s="49" t="s">
        <v>196</v>
      </c>
      <c r="O191" s="49" t="s">
        <v>301</v>
      </c>
      <c r="P191" s="49" t="s">
        <v>183</v>
      </c>
      <c r="Q191" s="49" t="s">
        <v>192</v>
      </c>
      <c r="R191" s="171"/>
      <c r="S191" s="23"/>
      <c r="T191" s="20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</row>
    <row r="192" spans="1:170" s="2" customFormat="1" ht="40.9" customHeight="1">
      <c r="A192" s="1"/>
      <c r="B192" s="33"/>
      <c r="C192" s="33"/>
      <c r="D192" s="270">
        <v>184</v>
      </c>
      <c r="E192" s="33" t="s">
        <v>17</v>
      </c>
      <c r="F192" s="33" t="s">
        <v>18</v>
      </c>
      <c r="G192" s="167" t="s">
        <v>517</v>
      </c>
      <c r="H192" s="33" t="s">
        <v>180</v>
      </c>
      <c r="I192" s="168">
        <f>+Zásobník4[[#This Row],[Predpokladané náklady na realizáciu projektu '[eur s DPH']2]]/1.2</f>
        <v>200750</v>
      </c>
      <c r="J192" s="169">
        <v>240900</v>
      </c>
      <c r="K192" s="33" t="s">
        <v>132</v>
      </c>
      <c r="L192" s="33" t="s">
        <v>21</v>
      </c>
      <c r="M192" s="170" t="s">
        <v>195</v>
      </c>
      <c r="N192" s="49" t="s">
        <v>196</v>
      </c>
      <c r="O192" s="49" t="s">
        <v>301</v>
      </c>
      <c r="P192" s="49" t="s">
        <v>183</v>
      </c>
      <c r="Q192" s="49" t="s">
        <v>192</v>
      </c>
      <c r="R192" s="171"/>
      <c r="S192" s="23"/>
      <c r="T192" s="20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</row>
    <row r="193" spans="1:170" s="2" customFormat="1" ht="40.9" customHeight="1">
      <c r="A193" s="1"/>
      <c r="B193" s="33"/>
      <c r="C193" s="33"/>
      <c r="D193" s="270">
        <v>185</v>
      </c>
      <c r="E193" s="33" t="s">
        <v>17</v>
      </c>
      <c r="F193" s="33" t="s">
        <v>18</v>
      </c>
      <c r="G193" s="167" t="s">
        <v>518</v>
      </c>
      <c r="H193" s="33" t="s">
        <v>180</v>
      </c>
      <c r="I193" s="168">
        <f>+Zásobník4[[#This Row],[Predpokladané náklady na realizáciu projektu '[eur s DPH']2]]/1.2</f>
        <v>275000</v>
      </c>
      <c r="J193" s="169">
        <v>330000</v>
      </c>
      <c r="K193" s="33" t="s">
        <v>132</v>
      </c>
      <c r="L193" s="33" t="s">
        <v>21</v>
      </c>
      <c r="M193" s="170" t="s">
        <v>195</v>
      </c>
      <c r="N193" s="49" t="s">
        <v>196</v>
      </c>
      <c r="O193" s="49" t="s">
        <v>318</v>
      </c>
      <c r="P193" s="49" t="s">
        <v>183</v>
      </c>
      <c r="Q193" s="49" t="s">
        <v>192</v>
      </c>
      <c r="R193" s="171"/>
      <c r="S193" s="23"/>
      <c r="T193" s="20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</row>
    <row r="194" spans="1:170" s="2" customFormat="1" ht="40.9" customHeight="1">
      <c r="A194" s="1"/>
      <c r="B194" s="33"/>
      <c r="C194" s="33"/>
      <c r="D194" s="270">
        <v>186</v>
      </c>
      <c r="E194" s="33" t="s">
        <v>17</v>
      </c>
      <c r="F194" s="33" t="s">
        <v>18</v>
      </c>
      <c r="G194" s="167" t="s">
        <v>321</v>
      </c>
      <c r="H194" s="33" t="s">
        <v>180</v>
      </c>
      <c r="I194" s="168">
        <f>+Zásobník4[[#This Row],[Predpokladané náklady na realizáciu projektu '[eur s DPH']2]]/1.2</f>
        <v>91666.666666666672</v>
      </c>
      <c r="J194" s="169">
        <v>110000</v>
      </c>
      <c r="K194" s="33" t="s">
        <v>132</v>
      </c>
      <c r="L194" s="33" t="s">
        <v>21</v>
      </c>
      <c r="M194" s="170" t="s">
        <v>195</v>
      </c>
      <c r="N194" s="49" t="s">
        <v>196</v>
      </c>
      <c r="O194" s="49" t="s">
        <v>301</v>
      </c>
      <c r="P194" s="49" t="s">
        <v>183</v>
      </c>
      <c r="Q194" s="49" t="s">
        <v>192</v>
      </c>
      <c r="R194" s="171"/>
      <c r="S194" s="23"/>
      <c r="T194" s="20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</row>
    <row r="195" spans="1:170" s="2" customFormat="1" ht="40.9" customHeight="1">
      <c r="A195" s="1"/>
      <c r="B195" s="33"/>
      <c r="C195" s="33"/>
      <c r="D195" s="270">
        <v>187</v>
      </c>
      <c r="E195" s="33" t="s">
        <v>17</v>
      </c>
      <c r="F195" s="33" t="s">
        <v>18</v>
      </c>
      <c r="G195" s="167" t="s">
        <v>519</v>
      </c>
      <c r="H195" s="33" t="s">
        <v>180</v>
      </c>
      <c r="I195" s="168">
        <f>+Zásobník4[[#This Row],[Predpokladané náklady na realizáciu projektu '[eur s DPH']2]]/1.2</f>
        <v>69166.666666666672</v>
      </c>
      <c r="J195" s="169">
        <v>83000</v>
      </c>
      <c r="K195" s="33" t="s">
        <v>132</v>
      </c>
      <c r="L195" s="33" t="s">
        <v>21</v>
      </c>
      <c r="M195" s="170" t="s">
        <v>195</v>
      </c>
      <c r="N195" s="49" t="s">
        <v>196</v>
      </c>
      <c r="O195" s="49" t="s">
        <v>301</v>
      </c>
      <c r="P195" s="49" t="s">
        <v>183</v>
      </c>
      <c r="Q195" s="49" t="s">
        <v>192</v>
      </c>
      <c r="R195" s="171"/>
      <c r="S195" s="23"/>
      <c r="T195" s="20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</row>
    <row r="196" spans="1:170" s="2" customFormat="1" ht="40.9" customHeight="1">
      <c r="A196" s="1"/>
      <c r="B196" s="33"/>
      <c r="C196" s="33"/>
      <c r="D196" s="270">
        <v>188</v>
      </c>
      <c r="E196" s="33" t="s">
        <v>17</v>
      </c>
      <c r="F196" s="33" t="s">
        <v>18</v>
      </c>
      <c r="G196" s="167" t="s">
        <v>520</v>
      </c>
      <c r="H196" s="33" t="s">
        <v>180</v>
      </c>
      <c r="I196" s="168">
        <f>+Zásobník4[[#This Row],[Predpokladané náklady na realizáciu projektu '[eur s DPH']2]]/1.2</f>
        <v>208333.33333333334</v>
      </c>
      <c r="J196" s="169">
        <v>250000</v>
      </c>
      <c r="K196" s="33" t="s">
        <v>132</v>
      </c>
      <c r="L196" s="33" t="s">
        <v>21</v>
      </c>
      <c r="M196" s="170" t="s">
        <v>195</v>
      </c>
      <c r="N196" s="49" t="s">
        <v>196</v>
      </c>
      <c r="O196" s="49" t="s">
        <v>301</v>
      </c>
      <c r="P196" s="49" t="s">
        <v>183</v>
      </c>
      <c r="Q196" s="49" t="s">
        <v>192</v>
      </c>
      <c r="R196" s="171"/>
      <c r="S196" s="23"/>
      <c r="T196" s="20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</row>
    <row r="197" spans="1:170" s="2" customFormat="1" ht="40.9" customHeight="1">
      <c r="A197" s="1"/>
      <c r="B197" s="33"/>
      <c r="C197" s="33"/>
      <c r="D197" s="270">
        <v>189</v>
      </c>
      <c r="E197" s="33" t="s">
        <v>17</v>
      </c>
      <c r="F197" s="33" t="s">
        <v>18</v>
      </c>
      <c r="G197" s="167" t="s">
        <v>521</v>
      </c>
      <c r="H197" s="33" t="s">
        <v>180</v>
      </c>
      <c r="I197" s="168">
        <f>+Zásobník4[[#This Row],[Predpokladané náklady na realizáciu projektu '[eur s DPH']2]]/1.2</f>
        <v>292000</v>
      </c>
      <c r="J197" s="169">
        <v>350400</v>
      </c>
      <c r="K197" s="33" t="s">
        <v>132</v>
      </c>
      <c r="L197" s="33" t="s">
        <v>21</v>
      </c>
      <c r="M197" s="170" t="s">
        <v>195</v>
      </c>
      <c r="N197" s="49" t="s">
        <v>196</v>
      </c>
      <c r="O197" s="49" t="s">
        <v>318</v>
      </c>
      <c r="P197" s="49" t="s">
        <v>183</v>
      </c>
      <c r="Q197" s="49" t="s">
        <v>192</v>
      </c>
      <c r="R197" s="171"/>
      <c r="S197" s="23"/>
      <c r="T197" s="20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</row>
    <row r="198" spans="1:170" s="2" customFormat="1" ht="40.9" customHeight="1">
      <c r="A198" s="1"/>
      <c r="B198" s="33"/>
      <c r="C198" s="33"/>
      <c r="D198" s="270">
        <v>190</v>
      </c>
      <c r="E198" s="33" t="s">
        <v>17</v>
      </c>
      <c r="F198" s="33" t="s">
        <v>18</v>
      </c>
      <c r="G198" s="167" t="s">
        <v>522</v>
      </c>
      <c r="H198" s="33" t="s">
        <v>180</v>
      </c>
      <c r="I198" s="168">
        <f>+Zásobník4[[#This Row],[Predpokladané náklady na realizáciu projektu '[eur s DPH']2]]/1.2</f>
        <v>182500</v>
      </c>
      <c r="J198" s="169">
        <v>219000</v>
      </c>
      <c r="K198" s="33" t="s">
        <v>132</v>
      </c>
      <c r="L198" s="33" t="s">
        <v>21</v>
      </c>
      <c r="M198" s="170" t="s">
        <v>195</v>
      </c>
      <c r="N198" s="49" t="s">
        <v>196</v>
      </c>
      <c r="O198" s="49" t="s">
        <v>318</v>
      </c>
      <c r="P198" s="49" t="s">
        <v>183</v>
      </c>
      <c r="Q198" s="49" t="s">
        <v>192</v>
      </c>
      <c r="R198" s="171"/>
      <c r="S198" s="23"/>
      <c r="T198" s="20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</row>
    <row r="199" spans="1:170" s="2" customFormat="1" ht="40.9" customHeight="1">
      <c r="A199" s="1"/>
      <c r="B199" s="33"/>
      <c r="C199" s="33"/>
      <c r="D199" s="270">
        <v>191</v>
      </c>
      <c r="E199" s="33" t="s">
        <v>17</v>
      </c>
      <c r="F199" s="33" t="s">
        <v>18</v>
      </c>
      <c r="G199" s="167" t="s">
        <v>523</v>
      </c>
      <c r="H199" s="33" t="s">
        <v>180</v>
      </c>
      <c r="I199" s="168">
        <f>+Zásobník4[[#This Row],[Predpokladané náklady na realizáciu projektu '[eur s DPH']2]]/1.2</f>
        <v>60000</v>
      </c>
      <c r="J199" s="169">
        <v>72000</v>
      </c>
      <c r="K199" s="33" t="s">
        <v>132</v>
      </c>
      <c r="L199" s="33" t="s">
        <v>21</v>
      </c>
      <c r="M199" s="170" t="s">
        <v>195</v>
      </c>
      <c r="N199" s="49" t="s">
        <v>196</v>
      </c>
      <c r="O199" s="49" t="s">
        <v>301</v>
      </c>
      <c r="P199" s="49" t="s">
        <v>183</v>
      </c>
      <c r="Q199" s="49" t="s">
        <v>192</v>
      </c>
      <c r="R199" s="171"/>
      <c r="S199" s="23"/>
      <c r="T199" s="20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</row>
    <row r="200" spans="1:170" s="2" customFormat="1" ht="40.9" customHeight="1">
      <c r="A200" s="1"/>
      <c r="B200" s="33"/>
      <c r="C200" s="33"/>
      <c r="D200" s="270">
        <v>192</v>
      </c>
      <c r="E200" s="33" t="s">
        <v>17</v>
      </c>
      <c r="F200" s="33" t="s">
        <v>18</v>
      </c>
      <c r="G200" s="167" t="s">
        <v>524</v>
      </c>
      <c r="H200" s="33" t="s">
        <v>180</v>
      </c>
      <c r="I200" s="168">
        <f>+Zásobník4[[#This Row],[Predpokladané náklady na realizáciu projektu '[eur s DPH']2]]/1.2</f>
        <v>125000</v>
      </c>
      <c r="J200" s="169">
        <v>150000</v>
      </c>
      <c r="K200" s="33" t="s">
        <v>132</v>
      </c>
      <c r="L200" s="33" t="s">
        <v>21</v>
      </c>
      <c r="M200" s="170" t="s">
        <v>195</v>
      </c>
      <c r="N200" s="49" t="s">
        <v>196</v>
      </c>
      <c r="O200" s="49" t="s">
        <v>301</v>
      </c>
      <c r="P200" s="49" t="s">
        <v>183</v>
      </c>
      <c r="Q200" s="49" t="s">
        <v>192</v>
      </c>
      <c r="R200" s="171"/>
      <c r="S200" s="23"/>
      <c r="T200" s="20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</row>
    <row r="201" spans="1:170" s="2" customFormat="1" ht="40.9" customHeight="1">
      <c r="A201" s="1"/>
      <c r="B201" s="33"/>
      <c r="C201" s="33"/>
      <c r="D201" s="270">
        <v>193</v>
      </c>
      <c r="E201" s="33" t="s">
        <v>17</v>
      </c>
      <c r="F201" s="33" t="s">
        <v>18</v>
      </c>
      <c r="G201" s="167" t="s">
        <v>315</v>
      </c>
      <c r="H201" s="33" t="s">
        <v>180</v>
      </c>
      <c r="I201" s="168">
        <f>+Zásobník4[[#This Row],[Predpokladané náklady na realizáciu projektu '[eur s DPH']2]]/1.2</f>
        <v>150000</v>
      </c>
      <c r="J201" s="169">
        <v>180000</v>
      </c>
      <c r="K201" s="33" t="s">
        <v>132</v>
      </c>
      <c r="L201" s="33" t="s">
        <v>21</v>
      </c>
      <c r="M201" s="170" t="s">
        <v>195</v>
      </c>
      <c r="N201" s="49" t="s">
        <v>196</v>
      </c>
      <c r="O201" s="49" t="s">
        <v>301</v>
      </c>
      <c r="P201" s="49" t="s">
        <v>183</v>
      </c>
      <c r="Q201" s="49" t="s">
        <v>192</v>
      </c>
      <c r="R201" s="171"/>
      <c r="S201" s="23"/>
      <c r="T201" s="20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</row>
    <row r="202" spans="1:170" s="2" customFormat="1" ht="40.9" customHeight="1">
      <c r="A202" s="1"/>
      <c r="B202" s="33"/>
      <c r="C202" s="33"/>
      <c r="D202" s="270">
        <v>194</v>
      </c>
      <c r="E202" s="33" t="s">
        <v>17</v>
      </c>
      <c r="F202" s="33" t="s">
        <v>18</v>
      </c>
      <c r="G202" s="167" t="s">
        <v>320</v>
      </c>
      <c r="H202" s="33" t="s">
        <v>180</v>
      </c>
      <c r="I202" s="168">
        <f>+Zásobník4[[#This Row],[Predpokladané náklady na realizáciu projektu '[eur s DPH']2]]/1.2</f>
        <v>120000</v>
      </c>
      <c r="J202" s="169">
        <v>144000</v>
      </c>
      <c r="K202" s="33" t="s">
        <v>132</v>
      </c>
      <c r="L202" s="33" t="s">
        <v>21</v>
      </c>
      <c r="M202" s="170" t="s">
        <v>195</v>
      </c>
      <c r="N202" s="49" t="s">
        <v>196</v>
      </c>
      <c r="O202" s="49" t="s">
        <v>301</v>
      </c>
      <c r="P202" s="49" t="s">
        <v>183</v>
      </c>
      <c r="Q202" s="49" t="s">
        <v>192</v>
      </c>
      <c r="R202" s="171"/>
      <c r="S202" s="23"/>
      <c r="T202" s="20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</row>
    <row r="203" spans="1:170" s="2" customFormat="1" ht="40.9" customHeight="1">
      <c r="A203" s="1"/>
      <c r="B203" s="33"/>
      <c r="C203" s="33"/>
      <c r="D203" s="270">
        <v>195</v>
      </c>
      <c r="E203" s="33" t="s">
        <v>17</v>
      </c>
      <c r="F203" s="33" t="s">
        <v>18</v>
      </c>
      <c r="G203" s="167" t="s">
        <v>525</v>
      </c>
      <c r="H203" s="33" t="s">
        <v>180</v>
      </c>
      <c r="I203" s="168">
        <f>+Zásobník4[[#This Row],[Predpokladané náklady na realizáciu projektu '[eur s DPH']2]]/1.2</f>
        <v>100000</v>
      </c>
      <c r="J203" s="169">
        <v>120000</v>
      </c>
      <c r="K203" s="33" t="s">
        <v>132</v>
      </c>
      <c r="L203" s="33" t="s">
        <v>21</v>
      </c>
      <c r="M203" s="170" t="s">
        <v>195</v>
      </c>
      <c r="N203" s="49" t="s">
        <v>196</v>
      </c>
      <c r="O203" s="49" t="s">
        <v>318</v>
      </c>
      <c r="P203" s="49" t="s">
        <v>183</v>
      </c>
      <c r="Q203" s="49" t="s">
        <v>192</v>
      </c>
      <c r="R203" s="171"/>
      <c r="S203" s="23"/>
      <c r="T203" s="20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</row>
    <row r="204" spans="1:170" s="2" customFormat="1" ht="40.9" customHeight="1">
      <c r="A204" s="1"/>
      <c r="B204" s="33"/>
      <c r="C204" s="33"/>
      <c r="D204" s="270">
        <v>196</v>
      </c>
      <c r="E204" s="33" t="s">
        <v>17</v>
      </c>
      <c r="F204" s="33" t="s">
        <v>18</v>
      </c>
      <c r="G204" s="167" t="s">
        <v>526</v>
      </c>
      <c r="H204" s="33" t="s">
        <v>180</v>
      </c>
      <c r="I204" s="168">
        <f>+Zásobník4[[#This Row],[Predpokladané náklady na realizáciu projektu '[eur s DPH']2]]/1.2</f>
        <v>100000</v>
      </c>
      <c r="J204" s="169">
        <v>120000</v>
      </c>
      <c r="K204" s="33" t="s">
        <v>132</v>
      </c>
      <c r="L204" s="33" t="s">
        <v>21</v>
      </c>
      <c r="M204" s="170" t="s">
        <v>195</v>
      </c>
      <c r="N204" s="49" t="s">
        <v>196</v>
      </c>
      <c r="O204" s="49" t="s">
        <v>318</v>
      </c>
      <c r="P204" s="49" t="s">
        <v>183</v>
      </c>
      <c r="Q204" s="49" t="s">
        <v>192</v>
      </c>
      <c r="R204" s="171"/>
      <c r="S204" s="23"/>
      <c r="T204" s="20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</row>
    <row r="205" spans="1:170" s="2" customFormat="1" ht="40.9" customHeight="1">
      <c r="A205" s="1"/>
      <c r="B205" s="33"/>
      <c r="C205" s="33"/>
      <c r="D205" s="270">
        <v>197</v>
      </c>
      <c r="E205" s="33" t="s">
        <v>17</v>
      </c>
      <c r="F205" s="33" t="s">
        <v>18</v>
      </c>
      <c r="G205" s="167" t="s">
        <v>527</v>
      </c>
      <c r="H205" s="33" t="s">
        <v>180</v>
      </c>
      <c r="I205" s="168">
        <f>+Zásobník4[[#This Row],[Predpokladané náklady na realizáciu projektu '[eur s DPH']2]]/1.2</f>
        <v>62500</v>
      </c>
      <c r="J205" s="169">
        <v>75000</v>
      </c>
      <c r="K205" s="33" t="s">
        <v>132</v>
      </c>
      <c r="L205" s="33" t="s">
        <v>21</v>
      </c>
      <c r="M205" s="170" t="s">
        <v>195</v>
      </c>
      <c r="N205" s="49" t="s">
        <v>196</v>
      </c>
      <c r="O205" s="49" t="s">
        <v>301</v>
      </c>
      <c r="P205" s="49" t="s">
        <v>183</v>
      </c>
      <c r="Q205" s="49" t="s">
        <v>192</v>
      </c>
      <c r="R205" s="171"/>
      <c r="S205" s="23"/>
      <c r="T205" s="20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</row>
    <row r="206" spans="1:170" s="2" customFormat="1" ht="40.9" customHeight="1">
      <c r="A206" s="1"/>
      <c r="B206" s="33"/>
      <c r="C206" s="33"/>
      <c r="D206" s="270">
        <v>198</v>
      </c>
      <c r="E206" s="33" t="s">
        <v>17</v>
      </c>
      <c r="F206" s="33" t="s">
        <v>18</v>
      </c>
      <c r="G206" s="167" t="s">
        <v>528</v>
      </c>
      <c r="H206" s="33" t="s">
        <v>180</v>
      </c>
      <c r="I206" s="168">
        <f>+Zásobník4[[#This Row],[Predpokladané náklady na realizáciu projektu '[eur s DPH']2]]/1.2</f>
        <v>156666.66666666669</v>
      </c>
      <c r="J206" s="169">
        <v>188000</v>
      </c>
      <c r="K206" s="33" t="s">
        <v>132</v>
      </c>
      <c r="L206" s="33" t="s">
        <v>21</v>
      </c>
      <c r="M206" s="170" t="s">
        <v>195</v>
      </c>
      <c r="N206" s="49" t="s">
        <v>196</v>
      </c>
      <c r="O206" s="49" t="s">
        <v>318</v>
      </c>
      <c r="P206" s="49" t="s">
        <v>183</v>
      </c>
      <c r="Q206" s="49" t="s">
        <v>192</v>
      </c>
      <c r="R206" s="171"/>
      <c r="S206" s="23"/>
      <c r="T206" s="20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</row>
    <row r="207" spans="1:170" s="2" customFormat="1" ht="40.9" customHeight="1">
      <c r="A207" s="1"/>
      <c r="B207" s="33"/>
      <c r="C207" s="33"/>
      <c r="D207" s="270">
        <v>199</v>
      </c>
      <c r="E207" s="33" t="s">
        <v>17</v>
      </c>
      <c r="F207" s="33" t="s">
        <v>18</v>
      </c>
      <c r="G207" s="167" t="s">
        <v>312</v>
      </c>
      <c r="H207" s="33" t="s">
        <v>180</v>
      </c>
      <c r="I207" s="168">
        <f>+Zásobník4[[#This Row],[Predpokladané náklady na realizáciu projektu '[eur s DPH']2]]/1.2</f>
        <v>162500</v>
      </c>
      <c r="J207" s="169">
        <v>195000</v>
      </c>
      <c r="K207" s="33" t="s">
        <v>132</v>
      </c>
      <c r="L207" s="33" t="s">
        <v>21</v>
      </c>
      <c r="M207" s="170" t="s">
        <v>195</v>
      </c>
      <c r="N207" s="49" t="s">
        <v>196</v>
      </c>
      <c r="O207" s="49" t="s">
        <v>318</v>
      </c>
      <c r="P207" s="49" t="s">
        <v>183</v>
      </c>
      <c r="Q207" s="49" t="s">
        <v>192</v>
      </c>
      <c r="R207" s="171"/>
      <c r="S207" s="23"/>
      <c r="T207" s="20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</row>
    <row r="208" spans="1:170" s="2" customFormat="1" ht="40.9" customHeight="1">
      <c r="A208" s="1"/>
      <c r="B208" s="33"/>
      <c r="C208" s="33"/>
      <c r="D208" s="270">
        <v>200</v>
      </c>
      <c r="E208" s="33" t="s">
        <v>17</v>
      </c>
      <c r="F208" s="33" t="s">
        <v>18</v>
      </c>
      <c r="G208" s="167" t="s">
        <v>529</v>
      </c>
      <c r="H208" s="33" t="s">
        <v>180</v>
      </c>
      <c r="I208" s="168">
        <f>+Zásobník4[[#This Row],[Predpokladané náklady na realizáciu projektu '[eur s DPH']2]]/1.2</f>
        <v>291666.66666666669</v>
      </c>
      <c r="J208" s="169">
        <v>350000</v>
      </c>
      <c r="K208" s="33" t="s">
        <v>132</v>
      </c>
      <c r="L208" s="33" t="s">
        <v>21</v>
      </c>
      <c r="M208" s="170" t="s">
        <v>195</v>
      </c>
      <c r="N208" s="49" t="s">
        <v>196</v>
      </c>
      <c r="O208" s="49" t="s">
        <v>318</v>
      </c>
      <c r="P208" s="49" t="s">
        <v>183</v>
      </c>
      <c r="Q208" s="49" t="s">
        <v>192</v>
      </c>
      <c r="R208" s="171"/>
      <c r="S208" s="23"/>
      <c r="T208" s="20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</row>
    <row r="209" spans="1:170" s="2" customFormat="1" ht="40.9" customHeight="1">
      <c r="A209" s="1"/>
      <c r="B209" s="33"/>
      <c r="C209" s="33"/>
      <c r="D209" s="270">
        <v>201</v>
      </c>
      <c r="E209" s="33" t="s">
        <v>17</v>
      </c>
      <c r="F209" s="33" t="s">
        <v>18</v>
      </c>
      <c r="G209" s="167" t="s">
        <v>323</v>
      </c>
      <c r="H209" s="33" t="s">
        <v>180</v>
      </c>
      <c r="I209" s="168">
        <f>+Zásobník4[[#This Row],[Predpokladané náklady na realizáciu projektu '[eur s DPH']2]]/1.2</f>
        <v>66666.666666666672</v>
      </c>
      <c r="J209" s="169">
        <v>80000</v>
      </c>
      <c r="K209" s="33" t="s">
        <v>132</v>
      </c>
      <c r="L209" s="33" t="s">
        <v>21</v>
      </c>
      <c r="M209" s="170" t="s">
        <v>195</v>
      </c>
      <c r="N209" s="49" t="s">
        <v>196</v>
      </c>
      <c r="O209" s="49" t="s">
        <v>318</v>
      </c>
      <c r="P209" s="49" t="s">
        <v>183</v>
      </c>
      <c r="Q209" s="49" t="s">
        <v>192</v>
      </c>
      <c r="R209" s="171"/>
      <c r="S209" s="23"/>
      <c r="T209" s="20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</row>
    <row r="210" spans="1:170" s="2" customFormat="1" ht="40.9" customHeight="1">
      <c r="A210" s="1"/>
      <c r="B210" s="33"/>
      <c r="C210" s="33"/>
      <c r="D210" s="270">
        <v>202</v>
      </c>
      <c r="E210" s="33" t="s">
        <v>17</v>
      </c>
      <c r="F210" s="33" t="s">
        <v>18</v>
      </c>
      <c r="G210" s="167" t="s">
        <v>530</v>
      </c>
      <c r="H210" s="33" t="s">
        <v>180</v>
      </c>
      <c r="I210" s="168">
        <f>+Zásobník4[[#This Row],[Predpokladané náklady na realizáciu projektu '[eur s DPH']2]]/1.2</f>
        <v>83333.333333333343</v>
      </c>
      <c r="J210" s="169">
        <v>100000</v>
      </c>
      <c r="K210" s="33" t="s">
        <v>132</v>
      </c>
      <c r="L210" s="33" t="s">
        <v>21</v>
      </c>
      <c r="M210" s="170" t="s">
        <v>195</v>
      </c>
      <c r="N210" s="49" t="s">
        <v>196</v>
      </c>
      <c r="O210" s="49" t="s">
        <v>298</v>
      </c>
      <c r="P210" s="49" t="s">
        <v>183</v>
      </c>
      <c r="Q210" s="49" t="s">
        <v>192</v>
      </c>
      <c r="R210" s="171"/>
      <c r="S210" s="23"/>
      <c r="T210" s="20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</row>
    <row r="211" spans="1:170" s="2" customFormat="1" ht="40.9" customHeight="1">
      <c r="A211" s="1"/>
      <c r="B211" s="33"/>
      <c r="C211" s="33"/>
      <c r="D211" s="270">
        <v>203</v>
      </c>
      <c r="E211" s="33" t="s">
        <v>17</v>
      </c>
      <c r="F211" s="33" t="s">
        <v>18</v>
      </c>
      <c r="G211" s="167" t="s">
        <v>531</v>
      </c>
      <c r="H211" s="33" t="s">
        <v>180</v>
      </c>
      <c r="I211" s="168">
        <f>+Zásobník4[[#This Row],[Predpokladané náklady na realizáciu projektu '[eur s DPH']2]]/1.2</f>
        <v>1666666.6666666667</v>
      </c>
      <c r="J211" s="169">
        <v>2000000</v>
      </c>
      <c r="K211" s="33" t="s">
        <v>132</v>
      </c>
      <c r="L211" s="33" t="s">
        <v>21</v>
      </c>
      <c r="M211" s="170" t="s">
        <v>195</v>
      </c>
      <c r="N211" s="49" t="s">
        <v>196</v>
      </c>
      <c r="O211" s="49" t="s">
        <v>318</v>
      </c>
      <c r="P211" s="49" t="s">
        <v>183</v>
      </c>
      <c r="Q211" s="49" t="s">
        <v>192</v>
      </c>
      <c r="R211" s="171"/>
      <c r="S211" s="23"/>
      <c r="T211" s="20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</row>
    <row r="212" spans="1:170" s="2" customFormat="1" ht="40.9" customHeight="1">
      <c r="A212" s="1"/>
      <c r="B212" s="33"/>
      <c r="C212" s="33"/>
      <c r="D212" s="270">
        <v>204</v>
      </c>
      <c r="E212" s="33" t="s">
        <v>17</v>
      </c>
      <c r="F212" s="33" t="s">
        <v>18</v>
      </c>
      <c r="G212" s="167" t="s">
        <v>532</v>
      </c>
      <c r="H212" s="33" t="s">
        <v>180</v>
      </c>
      <c r="I212" s="168">
        <f>+Zásobník4[[#This Row],[Predpokladané náklady na realizáciu projektu '[eur s DPH']2]]/1.2</f>
        <v>158700</v>
      </c>
      <c r="J212" s="169">
        <v>190440</v>
      </c>
      <c r="K212" s="33" t="s">
        <v>132</v>
      </c>
      <c r="L212" s="33" t="s">
        <v>21</v>
      </c>
      <c r="M212" s="170" t="s">
        <v>195</v>
      </c>
      <c r="N212" s="49" t="s">
        <v>196</v>
      </c>
      <c r="O212" s="49" t="s">
        <v>318</v>
      </c>
      <c r="P212" s="49" t="s">
        <v>183</v>
      </c>
      <c r="Q212" s="49" t="s">
        <v>192</v>
      </c>
      <c r="R212" s="171"/>
      <c r="S212" s="23"/>
      <c r="T212" s="20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</row>
    <row r="213" spans="1:170" s="2" customFormat="1" ht="40.9" customHeight="1">
      <c r="A213" s="1"/>
      <c r="B213" s="33"/>
      <c r="C213" s="33"/>
      <c r="D213" s="270">
        <v>205</v>
      </c>
      <c r="E213" s="33" t="s">
        <v>17</v>
      </c>
      <c r="F213" s="33" t="s">
        <v>18</v>
      </c>
      <c r="G213" s="167" t="s">
        <v>533</v>
      </c>
      <c r="H213" s="33" t="s">
        <v>180</v>
      </c>
      <c r="I213" s="168">
        <f>+Zásobník4[[#This Row],[Predpokladané náklady na realizáciu projektu '[eur s DPH']2]]/1.2</f>
        <v>25000</v>
      </c>
      <c r="J213" s="169">
        <v>30000</v>
      </c>
      <c r="K213" s="33" t="s">
        <v>132</v>
      </c>
      <c r="L213" s="33" t="s">
        <v>21</v>
      </c>
      <c r="M213" s="170" t="s">
        <v>195</v>
      </c>
      <c r="N213" s="49" t="s">
        <v>196</v>
      </c>
      <c r="O213" s="49" t="s">
        <v>301</v>
      </c>
      <c r="P213" s="49" t="s">
        <v>183</v>
      </c>
      <c r="Q213" s="49" t="s">
        <v>192</v>
      </c>
      <c r="R213" s="171"/>
      <c r="S213" s="23"/>
      <c r="T213" s="20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</row>
    <row r="214" spans="1:170" s="2" customFormat="1" ht="40.9" customHeight="1">
      <c r="A214" s="1"/>
      <c r="B214" s="33"/>
      <c r="C214" s="33"/>
      <c r="D214" s="270">
        <v>206</v>
      </c>
      <c r="E214" s="33" t="s">
        <v>17</v>
      </c>
      <c r="F214" s="33" t="s">
        <v>18</v>
      </c>
      <c r="G214" s="167" t="s">
        <v>534</v>
      </c>
      <c r="H214" s="33" t="s">
        <v>180</v>
      </c>
      <c r="I214" s="168">
        <f>+Zásobník4[[#This Row],[Predpokladané náklady na realizáciu projektu '[eur s DPH']2]]/1.2</f>
        <v>291666.66666666669</v>
      </c>
      <c r="J214" s="169">
        <v>350000</v>
      </c>
      <c r="K214" s="33" t="s">
        <v>132</v>
      </c>
      <c r="L214" s="33" t="s">
        <v>21</v>
      </c>
      <c r="M214" s="170" t="s">
        <v>195</v>
      </c>
      <c r="N214" s="49" t="s">
        <v>196</v>
      </c>
      <c r="O214" s="49" t="s">
        <v>318</v>
      </c>
      <c r="P214" s="49" t="s">
        <v>183</v>
      </c>
      <c r="Q214" s="49" t="s">
        <v>192</v>
      </c>
      <c r="R214" s="171"/>
      <c r="S214" s="23"/>
      <c r="T214" s="20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</row>
    <row r="215" spans="1:170" s="2" customFormat="1" ht="40.9" customHeight="1">
      <c r="A215" s="1"/>
      <c r="B215" s="33"/>
      <c r="C215" s="33"/>
      <c r="D215" s="270">
        <v>207</v>
      </c>
      <c r="E215" s="33" t="s">
        <v>17</v>
      </c>
      <c r="F215" s="33" t="s">
        <v>18</v>
      </c>
      <c r="G215" s="167" t="s">
        <v>535</v>
      </c>
      <c r="H215" s="33" t="s">
        <v>180</v>
      </c>
      <c r="I215" s="168">
        <f>+Zásobník4[[#This Row],[Predpokladané náklady na realizáciu projektu '[eur s DPH']2]]/1.2</f>
        <v>166666.66666666669</v>
      </c>
      <c r="J215" s="169">
        <v>200000</v>
      </c>
      <c r="K215" s="33" t="s">
        <v>132</v>
      </c>
      <c r="L215" s="33" t="s">
        <v>21</v>
      </c>
      <c r="M215" s="170" t="s">
        <v>195</v>
      </c>
      <c r="N215" s="49" t="s">
        <v>196</v>
      </c>
      <c r="O215" s="49" t="s">
        <v>318</v>
      </c>
      <c r="P215" s="49" t="s">
        <v>183</v>
      </c>
      <c r="Q215" s="49" t="s">
        <v>192</v>
      </c>
      <c r="R215" s="171"/>
      <c r="S215" s="23"/>
      <c r="T215" s="20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</row>
    <row r="216" spans="1:170" s="2" customFormat="1" ht="40.9" customHeight="1">
      <c r="A216" s="1"/>
      <c r="B216" s="33"/>
      <c r="C216" s="33"/>
      <c r="D216" s="270">
        <v>208</v>
      </c>
      <c r="E216" s="33" t="s">
        <v>17</v>
      </c>
      <c r="F216" s="33" t="s">
        <v>169</v>
      </c>
      <c r="G216" s="49" t="s">
        <v>479</v>
      </c>
      <c r="H216" s="33" t="s">
        <v>180</v>
      </c>
      <c r="I216" s="115">
        <f>+Zásobník4[[#This Row],[Predpokladané náklady na realizáciu projektu '[eur s DPH']2]]/1.2</f>
        <v>18035</v>
      </c>
      <c r="J216" s="50">
        <v>21642</v>
      </c>
      <c r="K216" s="33" t="s">
        <v>132</v>
      </c>
      <c r="L216" s="33" t="s">
        <v>21</v>
      </c>
      <c r="M216" s="49" t="s">
        <v>187</v>
      </c>
      <c r="N216" s="49" t="s">
        <v>482</v>
      </c>
      <c r="O216" s="49" t="s">
        <v>182</v>
      </c>
      <c r="P216" s="49" t="s">
        <v>190</v>
      </c>
      <c r="Q216" s="49" t="s">
        <v>31</v>
      </c>
      <c r="R216" s="10"/>
      <c r="S216" s="23"/>
      <c r="T216" s="20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</row>
    <row r="217" spans="1:170" s="2" customFormat="1" ht="40.9" customHeight="1">
      <c r="A217" s="1"/>
      <c r="B217" s="33"/>
      <c r="C217" s="33"/>
      <c r="D217" s="270">
        <v>209</v>
      </c>
      <c r="E217" s="33" t="s">
        <v>17</v>
      </c>
      <c r="F217" s="33" t="s">
        <v>169</v>
      </c>
      <c r="G217" s="49" t="s">
        <v>480</v>
      </c>
      <c r="H217" s="33" t="s">
        <v>180</v>
      </c>
      <c r="I217" s="115">
        <f>+Zásobník4[[#This Row],[Predpokladané náklady na realizáciu projektu '[eur s DPH']2]]/1.2</f>
        <v>3031.666666666667</v>
      </c>
      <c r="J217" s="50">
        <v>3638</v>
      </c>
      <c r="K217" s="33" t="s">
        <v>132</v>
      </c>
      <c r="L217" s="33" t="s">
        <v>21</v>
      </c>
      <c r="M217" s="49" t="s">
        <v>187</v>
      </c>
      <c r="N217" s="49" t="s">
        <v>482</v>
      </c>
      <c r="O217" s="49" t="s">
        <v>189</v>
      </c>
      <c r="P217" s="49" t="s">
        <v>190</v>
      </c>
      <c r="Q217" s="49" t="s">
        <v>31</v>
      </c>
      <c r="R217" s="10"/>
      <c r="S217" s="23"/>
      <c r="T217" s="20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</row>
    <row r="218" spans="1:170" s="2" customFormat="1" ht="40.9" customHeight="1">
      <c r="A218" s="1"/>
      <c r="B218" s="33"/>
      <c r="C218" s="33"/>
      <c r="D218" s="270">
        <v>210</v>
      </c>
      <c r="E218" s="33" t="s">
        <v>17</v>
      </c>
      <c r="F218" s="33" t="s">
        <v>169</v>
      </c>
      <c r="G218" s="49" t="s">
        <v>483</v>
      </c>
      <c r="H218" s="33" t="s">
        <v>180</v>
      </c>
      <c r="I218" s="115">
        <f>+Zásobník4[[#This Row],[Predpokladané náklady na realizáciu projektu '[eur s DPH']2]]/1.2</f>
        <v>2259.166666666667</v>
      </c>
      <c r="J218" s="50">
        <v>2711</v>
      </c>
      <c r="K218" s="33" t="s">
        <v>132</v>
      </c>
      <c r="L218" s="33" t="s">
        <v>21</v>
      </c>
      <c r="M218" s="49" t="s">
        <v>187</v>
      </c>
      <c r="N218" s="49" t="s">
        <v>482</v>
      </c>
      <c r="O218" s="49" t="s">
        <v>189</v>
      </c>
      <c r="P218" s="49" t="s">
        <v>190</v>
      </c>
      <c r="Q218" s="49" t="s">
        <v>31</v>
      </c>
      <c r="R218" s="10"/>
      <c r="S218" s="23"/>
      <c r="T218" s="20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</row>
    <row r="219" spans="1:170" s="2" customFormat="1" ht="40.9" customHeight="1">
      <c r="A219" s="1"/>
      <c r="B219" s="33"/>
      <c r="C219" s="33"/>
      <c r="D219" s="270">
        <v>211</v>
      </c>
      <c r="E219" s="128" t="s">
        <v>17</v>
      </c>
      <c r="F219" s="128" t="s">
        <v>364</v>
      </c>
      <c r="G219" s="129" t="s">
        <v>369</v>
      </c>
      <c r="H219" s="128" t="s">
        <v>180</v>
      </c>
      <c r="I219" s="130">
        <f>+Zásobník4[[#This Row],[Predpokladané náklady na realizáciu projektu '[eur s DPH']2]]/1.2</f>
        <v>522675</v>
      </c>
      <c r="J219" s="131">
        <v>627210</v>
      </c>
      <c r="K219" s="33" t="s">
        <v>132</v>
      </c>
      <c r="L219" s="33" t="s">
        <v>21</v>
      </c>
      <c r="M219" s="49" t="s">
        <v>195</v>
      </c>
      <c r="N219" s="49" t="s">
        <v>196</v>
      </c>
      <c r="O219" s="49" t="s">
        <v>301</v>
      </c>
      <c r="P219" s="49" t="s">
        <v>183</v>
      </c>
      <c r="Q219" s="49" t="s">
        <v>192</v>
      </c>
      <c r="R219" s="132"/>
      <c r="S219" s="23"/>
      <c r="T219" s="20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</row>
    <row r="220" spans="1:170" s="2" customFormat="1" ht="40.9" customHeight="1">
      <c r="A220" s="1"/>
      <c r="B220" s="33"/>
      <c r="C220" s="33"/>
      <c r="D220" s="270">
        <v>212</v>
      </c>
      <c r="E220" s="128" t="s">
        <v>17</v>
      </c>
      <c r="F220" s="128" t="s">
        <v>364</v>
      </c>
      <c r="G220" s="129" t="s">
        <v>370</v>
      </c>
      <c r="H220" s="128" t="s">
        <v>180</v>
      </c>
      <c r="I220" s="130">
        <f>+Zásobník4[[#This Row],[Predpokladané náklady na realizáciu projektu '[eur s DPH']2]]/1.2</f>
        <v>253962.5</v>
      </c>
      <c r="J220" s="131">
        <v>304755</v>
      </c>
      <c r="K220" s="33" t="s">
        <v>132</v>
      </c>
      <c r="L220" s="33" t="s">
        <v>21</v>
      </c>
      <c r="M220" s="49" t="s">
        <v>195</v>
      </c>
      <c r="N220" s="49" t="s">
        <v>196</v>
      </c>
      <c r="O220" s="49" t="s">
        <v>301</v>
      </c>
      <c r="P220" s="49" t="s">
        <v>183</v>
      </c>
      <c r="Q220" s="49" t="s">
        <v>192</v>
      </c>
      <c r="R220" s="132"/>
      <c r="S220" s="23"/>
      <c r="T220" s="20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</row>
    <row r="221" spans="1:170" s="2" customFormat="1" ht="40.9" customHeight="1">
      <c r="A221" s="1"/>
      <c r="B221" s="33"/>
      <c r="C221" s="33"/>
      <c r="D221" s="270">
        <v>213</v>
      </c>
      <c r="E221" s="128" t="s">
        <v>17</v>
      </c>
      <c r="F221" s="128" t="s">
        <v>364</v>
      </c>
      <c r="G221" s="129" t="s">
        <v>371</v>
      </c>
      <c r="H221" s="128" t="s">
        <v>180</v>
      </c>
      <c r="I221" s="130">
        <f>+Zásobník4[[#This Row],[Predpokladané náklady na realizáciu projektu '[eur s DPH']2]]/1.2</f>
        <v>85987.5</v>
      </c>
      <c r="J221" s="131">
        <v>103185</v>
      </c>
      <c r="K221" s="33" t="s">
        <v>132</v>
      </c>
      <c r="L221" s="33" t="s">
        <v>21</v>
      </c>
      <c r="M221" s="49" t="s">
        <v>195</v>
      </c>
      <c r="N221" s="49" t="s">
        <v>196</v>
      </c>
      <c r="O221" s="49" t="s">
        <v>301</v>
      </c>
      <c r="P221" s="49" t="s">
        <v>183</v>
      </c>
      <c r="Q221" s="49" t="s">
        <v>192</v>
      </c>
      <c r="R221" s="132"/>
      <c r="S221" s="23"/>
      <c r="T221" s="20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</row>
    <row r="222" spans="1:170" s="2" customFormat="1" ht="40.9" customHeight="1">
      <c r="A222" s="1"/>
      <c r="B222" s="33"/>
      <c r="C222" s="33"/>
      <c r="D222" s="270">
        <v>214</v>
      </c>
      <c r="E222" s="128" t="s">
        <v>17</v>
      </c>
      <c r="F222" s="128" t="s">
        <v>18</v>
      </c>
      <c r="G222" s="129" t="s">
        <v>373</v>
      </c>
      <c r="H222" s="128" t="s">
        <v>180</v>
      </c>
      <c r="I222" s="130">
        <f>+Zásobník4[[#This Row],[Predpokladané náklady na realizáciu projektu '[eur s DPH']2]]/1.2</f>
        <v>496110.66666666674</v>
      </c>
      <c r="J222" s="131">
        <v>595332.80000000005</v>
      </c>
      <c r="K222" s="33" t="s">
        <v>372</v>
      </c>
      <c r="L222" s="33" t="s">
        <v>21</v>
      </c>
      <c r="M222" s="49" t="s">
        <v>195</v>
      </c>
      <c r="N222" s="49" t="s">
        <v>35</v>
      </c>
      <c r="O222" s="49" t="s">
        <v>301</v>
      </c>
      <c r="P222" s="49"/>
      <c r="Q222" s="49" t="s">
        <v>192</v>
      </c>
      <c r="R222" s="132"/>
      <c r="S222" s="23"/>
      <c r="T222" s="20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</row>
    <row r="223" spans="1:170" s="2" customFormat="1" ht="40.9" customHeight="1">
      <c r="A223" s="1"/>
      <c r="B223" s="33"/>
      <c r="C223" s="33"/>
      <c r="D223" s="270">
        <v>215</v>
      </c>
      <c r="E223" s="33" t="s">
        <v>17</v>
      </c>
      <c r="F223" s="33" t="s">
        <v>18</v>
      </c>
      <c r="G223" s="49" t="s">
        <v>654</v>
      </c>
      <c r="H223" s="33" t="s">
        <v>180</v>
      </c>
      <c r="I223" s="130">
        <f>+Zásobník4[[#This Row],[Predpokladané náklady na realizáciu projektu '[eur s DPH']2]]/1.2</f>
        <v>333333.33333333337</v>
      </c>
      <c r="J223" s="50">
        <v>400000</v>
      </c>
      <c r="K223" s="33" t="s">
        <v>132</v>
      </c>
      <c r="L223" s="33" t="s">
        <v>21</v>
      </c>
      <c r="M223" s="183" t="s">
        <v>195</v>
      </c>
      <c r="N223" s="49" t="s">
        <v>196</v>
      </c>
      <c r="O223" s="49" t="s">
        <v>301</v>
      </c>
      <c r="P223" s="49"/>
      <c r="Q223" s="49" t="s">
        <v>656</v>
      </c>
      <c r="R223" s="10"/>
      <c r="S223" s="23"/>
      <c r="T223" s="20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</row>
    <row r="224" spans="1:170" s="2" customFormat="1" ht="40.9" customHeight="1">
      <c r="A224" s="1"/>
      <c r="B224" s="33"/>
      <c r="C224" s="33"/>
      <c r="D224" s="270">
        <v>216</v>
      </c>
      <c r="E224" s="33" t="s">
        <v>17</v>
      </c>
      <c r="F224" s="33" t="s">
        <v>18</v>
      </c>
      <c r="G224" s="49" t="s">
        <v>655</v>
      </c>
      <c r="H224" s="33" t="s">
        <v>180</v>
      </c>
      <c r="I224" s="130">
        <f>+Zásobník4[[#This Row],[Predpokladané náklady na realizáciu projektu '[eur s DPH']2]]/1.2</f>
        <v>250000</v>
      </c>
      <c r="J224" s="50">
        <v>300000</v>
      </c>
      <c r="K224" s="33" t="s">
        <v>132</v>
      </c>
      <c r="L224" s="33" t="s">
        <v>21</v>
      </c>
      <c r="M224" s="183" t="s">
        <v>195</v>
      </c>
      <c r="N224" s="49" t="s">
        <v>196</v>
      </c>
      <c r="O224" s="49" t="s">
        <v>301</v>
      </c>
      <c r="P224" s="49"/>
      <c r="Q224" s="49" t="s">
        <v>656</v>
      </c>
      <c r="R224" s="10"/>
      <c r="S224" s="23"/>
      <c r="T224" s="20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</row>
    <row r="225" spans="1:170" s="2" customFormat="1" ht="40.9" customHeight="1">
      <c r="A225" s="1"/>
      <c r="B225" s="33"/>
      <c r="C225" s="33"/>
      <c r="D225" s="270">
        <v>217</v>
      </c>
      <c r="E225" s="166" t="s">
        <v>17</v>
      </c>
      <c r="F225" s="166" t="s">
        <v>417</v>
      </c>
      <c r="G225" s="167" t="s">
        <v>450</v>
      </c>
      <c r="H225" s="166" t="s">
        <v>243</v>
      </c>
      <c r="I225" s="168">
        <f>+Zásobník4[[#This Row],[Predpokladané náklady na realizáciu projektu '[eur s DPH']2]]/1.2</f>
        <v>41666.666666666672</v>
      </c>
      <c r="J225" s="169">
        <v>50000</v>
      </c>
      <c r="K225" s="33" t="s">
        <v>132</v>
      </c>
      <c r="L225" s="33" t="s">
        <v>21</v>
      </c>
      <c r="M225" s="170" t="s">
        <v>413</v>
      </c>
      <c r="N225" s="167" t="s">
        <v>35</v>
      </c>
      <c r="O225" s="167" t="s">
        <v>414</v>
      </c>
      <c r="P225" s="167" t="s">
        <v>418</v>
      </c>
      <c r="Q225" s="49" t="s">
        <v>31</v>
      </c>
      <c r="R225" s="171"/>
      <c r="S225" s="23"/>
      <c r="T225" s="20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</row>
    <row r="226" spans="1:170" s="2" customFormat="1" ht="40.9" customHeight="1">
      <c r="A226" s="1"/>
      <c r="B226" s="33"/>
      <c r="C226" s="33"/>
      <c r="D226" s="270">
        <v>218</v>
      </c>
      <c r="E226" s="166" t="s">
        <v>17</v>
      </c>
      <c r="F226" s="166" t="s">
        <v>398</v>
      </c>
      <c r="G226" s="167" t="s">
        <v>419</v>
      </c>
      <c r="H226" s="166" t="s">
        <v>243</v>
      </c>
      <c r="I226" s="168">
        <f>+Zásobník4[[#This Row],[Predpokladané náklady na realizáciu projektu '[eur s DPH']2]]/1.2</f>
        <v>33000</v>
      </c>
      <c r="J226" s="169">
        <v>39600</v>
      </c>
      <c r="K226" s="33" t="s">
        <v>132</v>
      </c>
      <c r="L226" s="33" t="s">
        <v>21</v>
      </c>
      <c r="M226" s="170" t="s">
        <v>413</v>
      </c>
      <c r="N226" s="167" t="s">
        <v>35</v>
      </c>
      <c r="O226" s="167" t="s">
        <v>414</v>
      </c>
      <c r="P226" s="167"/>
      <c r="Q226" s="49" t="s">
        <v>31</v>
      </c>
      <c r="R226" s="171"/>
      <c r="S226" s="23"/>
      <c r="T226" s="20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</row>
    <row r="227" spans="1:170" s="2" customFormat="1" ht="40.9" customHeight="1">
      <c r="A227" s="1"/>
      <c r="B227" s="33"/>
      <c r="C227" s="33"/>
      <c r="D227" s="270">
        <v>219</v>
      </c>
      <c r="E227" s="255" t="s">
        <v>17</v>
      </c>
      <c r="F227" s="255" t="s">
        <v>36</v>
      </c>
      <c r="G227" s="256" t="s">
        <v>436</v>
      </c>
      <c r="H227" s="255" t="s">
        <v>243</v>
      </c>
      <c r="I227" s="168">
        <f>+Zásobník4[[#This Row],[Predpokladané náklady na realizáciu projektu '[eur s DPH']2]]/1.2</f>
        <v>20833.333333333336</v>
      </c>
      <c r="J227" s="258">
        <v>25000</v>
      </c>
      <c r="K227" s="33" t="s">
        <v>132</v>
      </c>
      <c r="L227" s="255" t="s">
        <v>21</v>
      </c>
      <c r="M227" s="259" t="s">
        <v>413</v>
      </c>
      <c r="N227" s="256" t="s">
        <v>35</v>
      </c>
      <c r="O227" s="256" t="s">
        <v>414</v>
      </c>
      <c r="P227" s="256"/>
      <c r="Q227" s="256" t="s">
        <v>31</v>
      </c>
      <c r="R227" s="260"/>
      <c r="S227" s="23"/>
      <c r="T227" s="20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</row>
    <row r="228" spans="1:170" s="2" customFormat="1" ht="40.9" customHeight="1">
      <c r="A228" s="1"/>
      <c r="B228" s="33"/>
      <c r="C228" s="33"/>
      <c r="D228" s="270">
        <v>220</v>
      </c>
      <c r="E228" s="255" t="s">
        <v>17</v>
      </c>
      <c r="F228" s="255" t="s">
        <v>70</v>
      </c>
      <c r="G228" s="256" t="s">
        <v>642</v>
      </c>
      <c r="H228" s="255" t="s">
        <v>243</v>
      </c>
      <c r="I228" s="168">
        <f>+Zásobník4[[#This Row],[Predpokladané náklady na realizáciu projektu '[eur s DPH']2]]/1.2</f>
        <v>20833.333333333336</v>
      </c>
      <c r="J228" s="258">
        <v>25000</v>
      </c>
      <c r="K228" s="33" t="s">
        <v>132</v>
      </c>
      <c r="L228" s="255" t="s">
        <v>21</v>
      </c>
      <c r="M228" s="259" t="s">
        <v>413</v>
      </c>
      <c r="N228" s="256" t="s">
        <v>35</v>
      </c>
      <c r="O228" s="256" t="s">
        <v>414</v>
      </c>
      <c r="P228" s="256"/>
      <c r="Q228" s="256" t="s">
        <v>31</v>
      </c>
      <c r="R228" s="260"/>
      <c r="S228" s="23"/>
      <c r="T228" s="20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</row>
    <row r="229" spans="1:170" s="2" customFormat="1" ht="40.9" customHeight="1">
      <c r="A229" s="1"/>
      <c r="B229" s="33"/>
      <c r="C229" s="33"/>
      <c r="D229" s="270">
        <v>221</v>
      </c>
      <c r="E229" s="255" t="s">
        <v>17</v>
      </c>
      <c r="F229" s="255" t="s">
        <v>80</v>
      </c>
      <c r="G229" s="256" t="s">
        <v>642</v>
      </c>
      <c r="H229" s="255" t="s">
        <v>243</v>
      </c>
      <c r="I229" s="168">
        <f>+Zásobník4[[#This Row],[Predpokladané náklady na realizáciu projektu '[eur s DPH']2]]/1.2</f>
        <v>20833.333333333336</v>
      </c>
      <c r="J229" s="258">
        <v>25000</v>
      </c>
      <c r="K229" s="33" t="s">
        <v>132</v>
      </c>
      <c r="L229" s="255" t="s">
        <v>21</v>
      </c>
      <c r="M229" s="259" t="s">
        <v>413</v>
      </c>
      <c r="N229" s="256" t="s">
        <v>35</v>
      </c>
      <c r="O229" s="256" t="s">
        <v>414</v>
      </c>
      <c r="P229" s="256"/>
      <c r="Q229" s="256" t="s">
        <v>31</v>
      </c>
      <c r="R229" s="260"/>
      <c r="S229" s="23"/>
      <c r="T229" s="20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</row>
    <row r="230" spans="1:170" s="2" customFormat="1" ht="40.9" customHeight="1">
      <c r="A230" s="1"/>
      <c r="B230" s="33"/>
      <c r="C230" s="33"/>
      <c r="D230" s="270">
        <v>222</v>
      </c>
      <c r="E230" s="166" t="s">
        <v>17</v>
      </c>
      <c r="F230" s="166" t="s">
        <v>435</v>
      </c>
      <c r="G230" s="167" t="s">
        <v>436</v>
      </c>
      <c r="H230" s="166" t="s">
        <v>243</v>
      </c>
      <c r="I230" s="168">
        <f>+Zásobník4[[#This Row],[Predpokladané náklady na realizáciu projektu '[eur s DPH']2]]/1.2</f>
        <v>33333.333333333336</v>
      </c>
      <c r="J230" s="169">
        <v>40000</v>
      </c>
      <c r="K230" s="33" t="s">
        <v>132</v>
      </c>
      <c r="L230" s="33" t="s">
        <v>21</v>
      </c>
      <c r="M230" s="170" t="s">
        <v>413</v>
      </c>
      <c r="N230" s="167" t="s">
        <v>35</v>
      </c>
      <c r="O230" s="167" t="s">
        <v>414</v>
      </c>
      <c r="P230" s="167"/>
      <c r="Q230" s="49" t="s">
        <v>31</v>
      </c>
      <c r="R230" s="171"/>
      <c r="S230" s="23"/>
      <c r="T230" s="20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</row>
    <row r="231" spans="1:170" s="2" customFormat="1" ht="40.9" customHeight="1">
      <c r="A231" s="1"/>
      <c r="B231" s="33"/>
      <c r="C231" s="33"/>
      <c r="D231" s="270">
        <v>223</v>
      </c>
      <c r="E231" s="33" t="s">
        <v>17</v>
      </c>
      <c r="F231" s="255" t="s">
        <v>647</v>
      </c>
      <c r="G231" s="256" t="s">
        <v>650</v>
      </c>
      <c r="H231" s="33" t="s">
        <v>243</v>
      </c>
      <c r="I231" s="168">
        <f>+Zásobník4[[#This Row],[Predpokladané náklady na realizáciu projektu '[eur s DPH']2]]/1.2</f>
        <v>54166.666666666672</v>
      </c>
      <c r="J231" s="258">
        <v>65000</v>
      </c>
      <c r="K231" s="33" t="s">
        <v>132</v>
      </c>
      <c r="L231" s="33" t="s">
        <v>21</v>
      </c>
      <c r="M231" s="49" t="s">
        <v>413</v>
      </c>
      <c r="N231" s="49" t="s">
        <v>35</v>
      </c>
      <c r="O231" s="49" t="s">
        <v>414</v>
      </c>
      <c r="P231" s="167"/>
      <c r="Q231" s="49" t="s">
        <v>31</v>
      </c>
      <c r="R231" s="260"/>
      <c r="S231" s="1"/>
      <c r="T231" s="1"/>
      <c r="U231" s="1"/>
      <c r="V231" s="263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</row>
    <row r="232" spans="1:170" s="2" customFormat="1" ht="40.9" customHeight="1">
      <c r="A232" s="1"/>
      <c r="B232" s="33"/>
      <c r="C232" s="33"/>
      <c r="D232" s="270">
        <v>224</v>
      </c>
      <c r="E232" s="33" t="s">
        <v>17</v>
      </c>
      <c r="F232" s="255" t="s">
        <v>648</v>
      </c>
      <c r="G232" s="256" t="s">
        <v>650</v>
      </c>
      <c r="H232" s="33" t="s">
        <v>243</v>
      </c>
      <c r="I232" s="168">
        <f>+Zásobník4[[#This Row],[Predpokladané náklady na realizáciu projektu '[eur s DPH']2]]/1.2</f>
        <v>54166.666666666672</v>
      </c>
      <c r="J232" s="258">
        <v>65000</v>
      </c>
      <c r="K232" s="33" t="s">
        <v>132</v>
      </c>
      <c r="L232" s="33" t="s">
        <v>21</v>
      </c>
      <c r="M232" s="49" t="s">
        <v>413</v>
      </c>
      <c r="N232" s="49" t="s">
        <v>35</v>
      </c>
      <c r="O232" s="49" t="s">
        <v>414</v>
      </c>
      <c r="P232" s="167"/>
      <c r="Q232" s="49" t="s">
        <v>31</v>
      </c>
      <c r="R232" s="260"/>
      <c r="S232" s="1"/>
      <c r="T232" s="1"/>
      <c r="U232" s="1"/>
      <c r="V232" s="239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</row>
    <row r="233" spans="1:170" s="2" customFormat="1" ht="40.9" customHeight="1">
      <c r="A233" s="1"/>
      <c r="B233" s="33"/>
      <c r="C233" s="33"/>
      <c r="D233" s="270">
        <v>225</v>
      </c>
      <c r="E233" s="33" t="s">
        <v>17</v>
      </c>
      <c r="F233" s="255" t="s">
        <v>649</v>
      </c>
      <c r="G233" s="256" t="s">
        <v>650</v>
      </c>
      <c r="H233" s="33" t="s">
        <v>243</v>
      </c>
      <c r="I233" s="168">
        <f>+Zásobník4[[#This Row],[Predpokladané náklady na realizáciu projektu '[eur s DPH']2]]/1.2</f>
        <v>54166.666666666672</v>
      </c>
      <c r="J233" s="258">
        <v>65000</v>
      </c>
      <c r="K233" s="33" t="s">
        <v>132</v>
      </c>
      <c r="L233" s="33" t="s">
        <v>21</v>
      </c>
      <c r="M233" s="49" t="s">
        <v>413</v>
      </c>
      <c r="N233" s="49" t="s">
        <v>35</v>
      </c>
      <c r="O233" s="49" t="s">
        <v>414</v>
      </c>
      <c r="P233" s="167"/>
      <c r="Q233" s="49" t="s">
        <v>31</v>
      </c>
      <c r="R233" s="260"/>
      <c r="S233" s="1"/>
      <c r="T233" s="1"/>
      <c r="U233" s="239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</row>
    <row r="234" spans="1:170" s="2" customFormat="1" ht="40.9" customHeight="1">
      <c r="A234" s="1"/>
      <c r="B234" s="33"/>
      <c r="C234" s="33"/>
      <c r="D234" s="270">
        <v>226</v>
      </c>
      <c r="E234" s="166" t="s">
        <v>17</v>
      </c>
      <c r="F234" s="166" t="s">
        <v>18</v>
      </c>
      <c r="G234" s="167" t="s">
        <v>538</v>
      </c>
      <c r="H234" s="166" t="s">
        <v>243</v>
      </c>
      <c r="I234" s="168">
        <f>+Zásobník4[[#This Row],[Predpokladané náklady na realizáciu projektu '[eur s DPH']2]]/1.2</f>
        <v>2167000</v>
      </c>
      <c r="J234" s="169">
        <v>2600400</v>
      </c>
      <c r="K234" s="33" t="s">
        <v>132</v>
      </c>
      <c r="L234" s="33" t="s">
        <v>21</v>
      </c>
      <c r="M234" s="170" t="s">
        <v>413</v>
      </c>
      <c r="N234" s="167" t="s">
        <v>35</v>
      </c>
      <c r="O234" s="167" t="s">
        <v>414</v>
      </c>
      <c r="P234" s="167"/>
      <c r="Q234" s="49" t="s">
        <v>31</v>
      </c>
      <c r="R234" s="171"/>
      <c r="S234" s="23"/>
      <c r="T234" s="20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</row>
    <row r="235" spans="1:170" customFormat="1" ht="40.9" customHeight="1">
      <c r="A235" s="1"/>
      <c r="B235" s="33"/>
      <c r="C235" s="33"/>
      <c r="D235" s="143">
        <v>227</v>
      </c>
      <c r="E235" s="32" t="s">
        <v>17</v>
      </c>
      <c r="F235" s="32" t="s">
        <v>350</v>
      </c>
      <c r="G235" s="48" t="s">
        <v>113</v>
      </c>
      <c r="H235" s="32" t="s">
        <v>112</v>
      </c>
      <c r="I235" s="99">
        <f>+Zásobník4[[#This Row],[Predpokladané náklady na realizáciu projektu '[eur s DPH']2]]/1.2</f>
        <v>29166.666666666668</v>
      </c>
      <c r="J235" s="108">
        <v>35000</v>
      </c>
      <c r="K235" s="32" t="s">
        <v>20</v>
      </c>
      <c r="L235" s="32" t="s">
        <v>21</v>
      </c>
      <c r="M235" s="48" t="s">
        <v>114</v>
      </c>
      <c r="N235" s="154" t="s">
        <v>35</v>
      </c>
      <c r="O235" s="155" t="s">
        <v>367</v>
      </c>
      <c r="P235" s="32"/>
      <c r="Q235" s="47" t="s">
        <v>387</v>
      </c>
      <c r="R235" s="10"/>
      <c r="S235" s="23"/>
      <c r="T235" s="20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</row>
    <row r="236" spans="1:170" customFormat="1" ht="40.9" customHeight="1">
      <c r="A236" s="1"/>
      <c r="B236" s="33"/>
      <c r="C236" s="33"/>
      <c r="D236" s="143">
        <v>228</v>
      </c>
      <c r="E236" s="32" t="s">
        <v>17</v>
      </c>
      <c r="F236" s="32" t="s">
        <v>350</v>
      </c>
      <c r="G236" s="48" t="s">
        <v>121</v>
      </c>
      <c r="H236" s="32" t="s">
        <v>112</v>
      </c>
      <c r="I236" s="99">
        <f>+Zásobník4[[#This Row],[Predpokladané náklady na realizáciu projektu '[eur s DPH']2]]/1.2</f>
        <v>2916.666666666667</v>
      </c>
      <c r="J236" s="108">
        <v>3500</v>
      </c>
      <c r="K236" s="32" t="s">
        <v>20</v>
      </c>
      <c r="L236" s="32" t="s">
        <v>21</v>
      </c>
      <c r="M236" s="48" t="s">
        <v>114</v>
      </c>
      <c r="N236" s="154" t="s">
        <v>35</v>
      </c>
      <c r="O236" s="155" t="s">
        <v>293</v>
      </c>
      <c r="P236" s="32"/>
      <c r="Q236" s="47" t="s">
        <v>387</v>
      </c>
      <c r="R236" s="10"/>
      <c r="S236" s="23"/>
      <c r="T236" s="20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</row>
    <row r="237" spans="1:170" customFormat="1" ht="40.9" customHeight="1">
      <c r="A237" s="1"/>
      <c r="B237" s="278"/>
      <c r="C237" s="279"/>
      <c r="D237" s="143">
        <v>229</v>
      </c>
      <c r="E237" s="32" t="s">
        <v>17</v>
      </c>
      <c r="F237" s="32" t="s">
        <v>350</v>
      </c>
      <c r="G237" s="48" t="s">
        <v>122</v>
      </c>
      <c r="H237" s="32" t="s">
        <v>112</v>
      </c>
      <c r="I237" s="99">
        <f>+Zásobník4[[#This Row],[Predpokladané náklady na realizáciu projektu '[eur s DPH']2]]/1.2</f>
        <v>2500</v>
      </c>
      <c r="J237" s="108">
        <v>3000</v>
      </c>
      <c r="K237" s="32" t="s">
        <v>20</v>
      </c>
      <c r="L237" s="32" t="s">
        <v>21</v>
      </c>
      <c r="M237" s="48" t="s">
        <v>114</v>
      </c>
      <c r="N237" s="154" t="s">
        <v>35</v>
      </c>
      <c r="O237" s="155" t="s">
        <v>293</v>
      </c>
      <c r="P237" s="32"/>
      <c r="Q237" s="47" t="s">
        <v>387</v>
      </c>
      <c r="R237" s="10"/>
      <c r="S237" s="23"/>
      <c r="T237" s="20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</row>
    <row r="238" spans="1:170" customFormat="1" ht="40.9" customHeight="1">
      <c r="A238" s="1"/>
      <c r="B238" s="278"/>
      <c r="C238" s="279"/>
      <c r="D238" s="143">
        <v>230</v>
      </c>
      <c r="E238" s="32" t="s">
        <v>17</v>
      </c>
      <c r="F238" s="32" t="s">
        <v>350</v>
      </c>
      <c r="G238" s="48" t="s">
        <v>386</v>
      </c>
      <c r="H238" s="32" t="s">
        <v>112</v>
      </c>
      <c r="I238" s="99">
        <f>+Zásobník4[[#This Row],[Predpokladané náklady na realizáciu projektu '[eur s DPH']2]]/1.2</f>
        <v>2333.3333333333335</v>
      </c>
      <c r="J238" s="108">
        <v>2800</v>
      </c>
      <c r="K238" s="32" t="s">
        <v>20</v>
      </c>
      <c r="L238" s="32" t="s">
        <v>21</v>
      </c>
      <c r="M238" s="48" t="s">
        <v>114</v>
      </c>
      <c r="N238" s="154" t="s">
        <v>35</v>
      </c>
      <c r="O238" s="155" t="s">
        <v>367</v>
      </c>
      <c r="P238" s="32"/>
      <c r="Q238" s="47" t="s">
        <v>387</v>
      </c>
      <c r="R238" s="10"/>
      <c r="S238" s="23"/>
      <c r="T238" s="20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</row>
    <row r="239" spans="1:170" customFormat="1" ht="40.9" customHeight="1">
      <c r="A239" s="1"/>
      <c r="B239" s="278"/>
      <c r="C239" s="279"/>
      <c r="D239" s="143">
        <v>231</v>
      </c>
      <c r="E239" s="32" t="s">
        <v>17</v>
      </c>
      <c r="F239" s="32" t="s">
        <v>350</v>
      </c>
      <c r="G239" s="48" t="s">
        <v>123</v>
      </c>
      <c r="H239" s="32" t="s">
        <v>112</v>
      </c>
      <c r="I239" s="99">
        <f>+Zásobník4[[#This Row],[Predpokladané náklady na realizáciu projektu '[eur s DPH']2]]/1.2</f>
        <v>416.66666666666669</v>
      </c>
      <c r="J239" s="108">
        <v>500</v>
      </c>
      <c r="K239" s="32" t="s">
        <v>20</v>
      </c>
      <c r="L239" s="32" t="s">
        <v>21</v>
      </c>
      <c r="M239" s="48" t="s">
        <v>114</v>
      </c>
      <c r="N239" s="154" t="s">
        <v>35</v>
      </c>
      <c r="O239" s="155" t="s">
        <v>293</v>
      </c>
      <c r="P239" s="32"/>
      <c r="Q239" s="47" t="s">
        <v>387</v>
      </c>
      <c r="R239" s="10"/>
      <c r="S239" s="23"/>
      <c r="T239" s="20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</row>
    <row r="240" spans="1:170" customFormat="1" ht="40.9" customHeight="1">
      <c r="A240" s="1"/>
      <c r="B240" s="278"/>
      <c r="C240" s="279"/>
      <c r="D240" s="143">
        <v>232</v>
      </c>
      <c r="E240" s="32" t="s">
        <v>17</v>
      </c>
      <c r="F240" s="32" t="s">
        <v>86</v>
      </c>
      <c r="G240" s="48" t="s">
        <v>124</v>
      </c>
      <c r="H240" s="32" t="s">
        <v>112</v>
      </c>
      <c r="I240" s="99">
        <f>+Zásobník4[[#This Row],[Predpokladané náklady na realizáciu projektu '[eur s DPH']2]]/1.2</f>
        <v>15000</v>
      </c>
      <c r="J240" s="108">
        <v>18000</v>
      </c>
      <c r="K240" s="32" t="s">
        <v>132</v>
      </c>
      <c r="L240" s="32" t="s">
        <v>21</v>
      </c>
      <c r="M240" s="48" t="s">
        <v>114</v>
      </c>
      <c r="N240" s="154" t="s">
        <v>35</v>
      </c>
      <c r="O240" s="155" t="s">
        <v>367</v>
      </c>
      <c r="P240" s="32"/>
      <c r="Q240" s="47" t="s">
        <v>31</v>
      </c>
      <c r="R240" s="10"/>
      <c r="S240" s="23"/>
      <c r="T240" s="20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</row>
    <row r="241" spans="1:170" customFormat="1" ht="40.9" customHeight="1">
      <c r="A241" s="1"/>
      <c r="B241" s="278"/>
      <c r="C241" s="279"/>
      <c r="D241" s="143">
        <v>233</v>
      </c>
      <c r="E241" s="32" t="s">
        <v>17</v>
      </c>
      <c r="F241" s="32" t="s">
        <v>96</v>
      </c>
      <c r="G241" s="48" t="s">
        <v>116</v>
      </c>
      <c r="H241" s="32" t="s">
        <v>112</v>
      </c>
      <c r="I241" s="99">
        <f>+Zásobník4[[#This Row],[Predpokladané náklady na realizáciu projektu '[eur s DPH']2]]/1.2</f>
        <v>19166.666666666668</v>
      </c>
      <c r="J241" s="108">
        <v>23000</v>
      </c>
      <c r="K241" s="32" t="s">
        <v>20</v>
      </c>
      <c r="L241" s="32" t="s">
        <v>21</v>
      </c>
      <c r="M241" s="48" t="s">
        <v>114</v>
      </c>
      <c r="N241" s="154" t="s">
        <v>35</v>
      </c>
      <c r="O241" s="155" t="s">
        <v>367</v>
      </c>
      <c r="P241" s="32"/>
      <c r="Q241" s="47" t="s">
        <v>387</v>
      </c>
      <c r="R241" s="10"/>
      <c r="S241" s="23"/>
      <c r="T241" s="20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</row>
    <row r="242" spans="1:170" customFormat="1" ht="40.9" customHeight="1">
      <c r="A242" s="1"/>
      <c r="B242" s="278"/>
      <c r="C242" s="279"/>
      <c r="D242" s="143">
        <v>234</v>
      </c>
      <c r="E242" s="32" t="s">
        <v>17</v>
      </c>
      <c r="F242" s="32" t="s">
        <v>111</v>
      </c>
      <c r="G242" s="48" t="s">
        <v>125</v>
      </c>
      <c r="H242" s="32" t="s">
        <v>112</v>
      </c>
      <c r="I242" s="99">
        <f>+Zásobník4[[#This Row],[Predpokladané náklady na realizáciu projektu '[eur s DPH']2]]/1.2</f>
        <v>1250</v>
      </c>
      <c r="J242" s="108">
        <v>1500</v>
      </c>
      <c r="K242" s="32" t="s">
        <v>20</v>
      </c>
      <c r="L242" s="32" t="s">
        <v>21</v>
      </c>
      <c r="M242" s="48" t="s">
        <v>114</v>
      </c>
      <c r="N242" s="154" t="s">
        <v>35</v>
      </c>
      <c r="O242" s="155" t="s">
        <v>367</v>
      </c>
      <c r="P242" s="32"/>
      <c r="Q242" s="47" t="s">
        <v>387</v>
      </c>
      <c r="R242" s="10"/>
      <c r="S242" s="23"/>
      <c r="T242" s="20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</row>
    <row r="243" spans="1:170" customFormat="1" ht="40.9" customHeight="1">
      <c r="A243" s="1"/>
      <c r="B243" s="278"/>
      <c r="C243" s="279"/>
      <c r="D243" s="143">
        <v>235</v>
      </c>
      <c r="E243" s="32" t="s">
        <v>17</v>
      </c>
      <c r="F243" s="32" t="s">
        <v>126</v>
      </c>
      <c r="G243" s="48" t="s">
        <v>121</v>
      </c>
      <c r="H243" s="32" t="s">
        <v>112</v>
      </c>
      <c r="I243" s="99">
        <f>+Zásobník4[[#This Row],[Predpokladané náklady na realizáciu projektu '[eur s DPH']2]]/1.2</f>
        <v>441666.66666666669</v>
      </c>
      <c r="J243" s="108">
        <v>530000</v>
      </c>
      <c r="K243" s="32" t="s">
        <v>132</v>
      </c>
      <c r="L243" s="32" t="s">
        <v>21</v>
      </c>
      <c r="M243" s="48" t="s">
        <v>114</v>
      </c>
      <c r="N243" s="154" t="s">
        <v>35</v>
      </c>
      <c r="O243" s="155" t="s">
        <v>367</v>
      </c>
      <c r="P243" s="32"/>
      <c r="Q243" s="47" t="s">
        <v>31</v>
      </c>
      <c r="R243" s="10"/>
      <c r="S243" s="23"/>
      <c r="T243" s="20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</row>
    <row r="244" spans="1:170" customFormat="1" ht="40.9" customHeight="1">
      <c r="A244" s="1"/>
      <c r="B244" s="278"/>
      <c r="C244" s="279"/>
      <c r="D244" s="143">
        <v>236</v>
      </c>
      <c r="E244" s="32" t="s">
        <v>17</v>
      </c>
      <c r="F244" s="32" t="s">
        <v>126</v>
      </c>
      <c r="G244" s="48" t="s">
        <v>130</v>
      </c>
      <c r="H244" s="32" t="s">
        <v>112</v>
      </c>
      <c r="I244" s="99">
        <f>+Zásobník4[[#This Row],[Predpokladané náklady na realizáciu projektu '[eur s DPH']2]]/1.2</f>
        <v>33333.333333333336</v>
      </c>
      <c r="J244" s="108">
        <v>40000</v>
      </c>
      <c r="K244" s="32" t="s">
        <v>132</v>
      </c>
      <c r="L244" s="32" t="s">
        <v>21</v>
      </c>
      <c r="M244" s="48" t="s">
        <v>114</v>
      </c>
      <c r="N244" s="154" t="s">
        <v>35</v>
      </c>
      <c r="O244" s="155" t="s">
        <v>293</v>
      </c>
      <c r="P244" s="32"/>
      <c r="Q244" s="47" t="s">
        <v>31</v>
      </c>
      <c r="R244" s="10"/>
      <c r="S244" s="23"/>
      <c r="T244" s="20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</row>
    <row r="245" spans="1:170" s="2" customFormat="1" ht="40.9" customHeight="1">
      <c r="A245" s="1"/>
      <c r="B245" s="278"/>
      <c r="C245" s="279"/>
      <c r="D245" s="143">
        <v>237</v>
      </c>
      <c r="E245" s="32" t="s">
        <v>17</v>
      </c>
      <c r="F245" s="32" t="s">
        <v>126</v>
      </c>
      <c r="G245" s="48" t="s">
        <v>442</v>
      </c>
      <c r="H245" s="32" t="s">
        <v>112</v>
      </c>
      <c r="I245" s="99">
        <f>+Zásobník4[[#This Row],[Predpokladané náklady na realizáciu projektu '[eur s DPH']2]]/1.2</f>
        <v>2500</v>
      </c>
      <c r="J245" s="47">
        <v>3000</v>
      </c>
      <c r="K245" s="32" t="s">
        <v>20</v>
      </c>
      <c r="L245" s="32" t="s">
        <v>21</v>
      </c>
      <c r="M245" s="163" t="s">
        <v>114</v>
      </c>
      <c r="N245" s="154" t="s">
        <v>35</v>
      </c>
      <c r="O245" s="155" t="s">
        <v>293</v>
      </c>
      <c r="P245" s="32"/>
      <c r="Q245" s="48" t="s">
        <v>387</v>
      </c>
      <c r="R245" s="9"/>
      <c r="S245" s="23"/>
      <c r="T245" s="20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</row>
    <row r="246" spans="1:170" customFormat="1" ht="40.9" customHeight="1">
      <c r="A246" s="1"/>
      <c r="B246" s="278"/>
      <c r="C246" s="279"/>
      <c r="D246" s="143">
        <v>238</v>
      </c>
      <c r="E246" s="32" t="s">
        <v>17</v>
      </c>
      <c r="F246" s="32" t="s">
        <v>177</v>
      </c>
      <c r="G246" s="48" t="s">
        <v>155</v>
      </c>
      <c r="H246" s="32" t="s">
        <v>112</v>
      </c>
      <c r="I246" s="99">
        <f>+Zásobník4[[#This Row],[Predpokladané náklady na realizáciu projektu '[eur s DPH']2]]/1.2</f>
        <v>400000</v>
      </c>
      <c r="J246" s="108">
        <v>480000</v>
      </c>
      <c r="K246" s="32" t="s">
        <v>20</v>
      </c>
      <c r="L246" s="32" t="s">
        <v>21</v>
      </c>
      <c r="M246" s="48" t="s">
        <v>114</v>
      </c>
      <c r="N246" s="154" t="s">
        <v>35</v>
      </c>
      <c r="O246" s="155" t="s">
        <v>293</v>
      </c>
      <c r="P246" s="32"/>
      <c r="Q246" s="47" t="s">
        <v>387</v>
      </c>
      <c r="R246" s="10"/>
      <c r="S246" s="23"/>
      <c r="T246" s="20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</row>
    <row r="247" spans="1:170" customFormat="1" ht="40.9" customHeight="1">
      <c r="A247" s="1"/>
      <c r="B247" s="278"/>
      <c r="C247" s="279"/>
      <c r="D247" s="143">
        <v>239</v>
      </c>
      <c r="E247" s="32" t="s">
        <v>17</v>
      </c>
      <c r="F247" s="32" t="s">
        <v>266</v>
      </c>
      <c r="G247" s="48" t="s">
        <v>294</v>
      </c>
      <c r="H247" s="32" t="s">
        <v>112</v>
      </c>
      <c r="I247" s="99">
        <f>+Zásobník4[[#This Row],[Predpokladané náklady na realizáciu projektu '[eur s DPH']2]]/1.2</f>
        <v>237500</v>
      </c>
      <c r="J247" s="108">
        <v>285000</v>
      </c>
      <c r="K247" s="32" t="s">
        <v>132</v>
      </c>
      <c r="L247" s="32" t="s">
        <v>21</v>
      </c>
      <c r="M247" s="48" t="s">
        <v>114</v>
      </c>
      <c r="N247" s="154" t="s">
        <v>35</v>
      </c>
      <c r="O247" s="155" t="s">
        <v>367</v>
      </c>
      <c r="P247" s="32"/>
      <c r="Q247" s="47" t="s">
        <v>31</v>
      </c>
      <c r="R247" s="10"/>
      <c r="S247" s="23"/>
      <c r="T247" s="20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</row>
    <row r="248" spans="1:170" customFormat="1" ht="40.9" customHeight="1">
      <c r="A248" s="1"/>
      <c r="B248" s="278"/>
      <c r="C248" s="279"/>
      <c r="D248" s="143">
        <v>240</v>
      </c>
      <c r="E248" s="32" t="s">
        <v>17</v>
      </c>
      <c r="F248" s="32" t="s">
        <v>280</v>
      </c>
      <c r="G248" s="48" t="s">
        <v>124</v>
      </c>
      <c r="H248" s="32" t="s">
        <v>112</v>
      </c>
      <c r="I248" s="99">
        <f>+Zásobník4[[#This Row],[Predpokladané náklady na realizáciu projektu '[eur s DPH']2]]/1.2</f>
        <v>118500</v>
      </c>
      <c r="J248" s="108">
        <v>142200</v>
      </c>
      <c r="K248" s="32" t="s">
        <v>132</v>
      </c>
      <c r="L248" s="32" t="s">
        <v>21</v>
      </c>
      <c r="M248" s="48" t="s">
        <v>114</v>
      </c>
      <c r="N248" s="154" t="s">
        <v>35</v>
      </c>
      <c r="O248" s="155" t="s">
        <v>367</v>
      </c>
      <c r="P248" s="32"/>
      <c r="Q248" s="47" t="s">
        <v>31</v>
      </c>
      <c r="R248" s="10"/>
      <c r="S248" s="23"/>
      <c r="T248" s="20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</row>
    <row r="249" spans="1:170" customFormat="1" ht="40.9" customHeight="1">
      <c r="A249" s="1"/>
      <c r="B249" s="278"/>
      <c r="C249" s="279"/>
      <c r="D249" s="143">
        <v>241</v>
      </c>
      <c r="E249" s="32" t="s">
        <v>17</v>
      </c>
      <c r="F249" s="32" t="s">
        <v>291</v>
      </c>
      <c r="G249" s="48" t="s">
        <v>295</v>
      </c>
      <c r="H249" s="32" t="s">
        <v>112</v>
      </c>
      <c r="I249" s="99">
        <f>+Zásobník4[[#This Row],[Predpokladané náklady na realizáciu projektu '[eur s DPH']2]]/1.2</f>
        <v>91666.666666666672</v>
      </c>
      <c r="J249" s="108">
        <v>110000</v>
      </c>
      <c r="K249" s="32" t="s">
        <v>132</v>
      </c>
      <c r="L249" s="32" t="s">
        <v>21</v>
      </c>
      <c r="M249" s="48" t="s">
        <v>114</v>
      </c>
      <c r="N249" s="154" t="s">
        <v>35</v>
      </c>
      <c r="O249" s="155" t="s">
        <v>367</v>
      </c>
      <c r="P249" s="32"/>
      <c r="Q249" s="47" t="s">
        <v>31</v>
      </c>
      <c r="R249" s="10"/>
      <c r="S249" s="23"/>
      <c r="T249" s="20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</row>
    <row r="250" spans="1:170" customFormat="1" ht="40.9" customHeight="1">
      <c r="A250" s="1"/>
      <c r="B250" s="278"/>
      <c r="C250" s="279"/>
      <c r="D250" s="143">
        <v>242</v>
      </c>
      <c r="E250" s="32" t="s">
        <v>17</v>
      </c>
      <c r="F250" s="32" t="s">
        <v>282</v>
      </c>
      <c r="G250" s="48" t="s">
        <v>124</v>
      </c>
      <c r="H250" s="32" t="s">
        <v>112</v>
      </c>
      <c r="I250" s="99">
        <f>+Zásobník4[[#This Row],[Predpokladané náklady na realizáciu projektu '[eur s DPH']2]]/1.2</f>
        <v>20833.333333333336</v>
      </c>
      <c r="J250" s="108">
        <v>25000</v>
      </c>
      <c r="K250" s="32" t="s">
        <v>132</v>
      </c>
      <c r="L250" s="32" t="s">
        <v>21</v>
      </c>
      <c r="M250" s="48" t="s">
        <v>114</v>
      </c>
      <c r="N250" s="154" t="s">
        <v>35</v>
      </c>
      <c r="O250" s="155" t="s">
        <v>367</v>
      </c>
      <c r="P250" s="32"/>
      <c r="Q250" s="47" t="s">
        <v>31</v>
      </c>
      <c r="R250" s="10"/>
      <c r="S250" s="23"/>
      <c r="T250" s="20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</row>
    <row r="251" spans="1:170" customFormat="1" ht="40.9" customHeight="1">
      <c r="A251" s="1"/>
      <c r="B251" s="278"/>
      <c r="C251" s="279"/>
      <c r="D251" s="143">
        <v>243</v>
      </c>
      <c r="E251" s="32" t="s">
        <v>17</v>
      </c>
      <c r="F251" s="32" t="s">
        <v>364</v>
      </c>
      <c r="G251" s="48" t="s">
        <v>366</v>
      </c>
      <c r="H251" s="32" t="s">
        <v>112</v>
      </c>
      <c r="I251" s="99">
        <f>+Zásobník4[[#This Row],[Predpokladané náklady na realizáciu projektu '[eur s DPH']2]]/1.2</f>
        <v>88000</v>
      </c>
      <c r="J251" s="108">
        <v>105600</v>
      </c>
      <c r="K251" s="32" t="s">
        <v>132</v>
      </c>
      <c r="L251" s="32" t="s">
        <v>21</v>
      </c>
      <c r="M251" s="48" t="s">
        <v>114</v>
      </c>
      <c r="N251" s="154" t="s">
        <v>35</v>
      </c>
      <c r="O251" s="155" t="s">
        <v>367</v>
      </c>
      <c r="P251" s="32"/>
      <c r="Q251" s="47" t="s">
        <v>31</v>
      </c>
      <c r="R251" s="132"/>
      <c r="S251" s="23"/>
      <c r="T251" s="20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</row>
    <row r="252" spans="1:170" customFormat="1" ht="40.9" customHeight="1">
      <c r="A252" s="1"/>
      <c r="B252" s="278"/>
      <c r="C252" s="279"/>
      <c r="D252" s="143">
        <v>244</v>
      </c>
      <c r="E252" s="32" t="s">
        <v>17</v>
      </c>
      <c r="F252" s="32" t="s">
        <v>141</v>
      </c>
      <c r="G252" s="48" t="s">
        <v>426</v>
      </c>
      <c r="H252" s="32" t="s">
        <v>112</v>
      </c>
      <c r="I252" s="99">
        <f>+Zásobník4[[#This Row],[Predpokladané náklady na realizáciu projektu '[eur s DPH']2]]/1.2</f>
        <v>31666.666666666668</v>
      </c>
      <c r="J252" s="108">
        <v>38000</v>
      </c>
      <c r="K252" s="32" t="s">
        <v>132</v>
      </c>
      <c r="L252" s="32" t="s">
        <v>21</v>
      </c>
      <c r="M252" s="48" t="s">
        <v>114</v>
      </c>
      <c r="N252" s="154" t="s">
        <v>35</v>
      </c>
      <c r="O252" s="155" t="s">
        <v>367</v>
      </c>
      <c r="P252" s="32" t="s">
        <v>31</v>
      </c>
      <c r="Q252" s="47" t="s">
        <v>31</v>
      </c>
      <c r="R252" s="132"/>
      <c r="S252" s="23"/>
      <c r="T252" s="20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</row>
    <row r="253" spans="1:170" customFormat="1" ht="40.9" customHeight="1">
      <c r="A253" s="1"/>
      <c r="B253" s="278"/>
      <c r="C253" s="279"/>
      <c r="D253" s="143">
        <v>245</v>
      </c>
      <c r="E253" s="32" t="s">
        <v>17</v>
      </c>
      <c r="F253" s="32" t="s">
        <v>296</v>
      </c>
      <c r="G253" s="48" t="s">
        <v>297</v>
      </c>
      <c r="H253" s="32" t="s">
        <v>112</v>
      </c>
      <c r="I253" s="99">
        <f>+Zásobník4[[#This Row],[Predpokladané náklady na realizáciu projektu '[eur s DPH']2]]/1.2</f>
        <v>2333.3333333333335</v>
      </c>
      <c r="J253" s="108">
        <v>2800</v>
      </c>
      <c r="K253" s="32" t="s">
        <v>132</v>
      </c>
      <c r="L253" s="32" t="s">
        <v>21</v>
      </c>
      <c r="M253" s="48" t="s">
        <v>114</v>
      </c>
      <c r="N253" s="154" t="s">
        <v>35</v>
      </c>
      <c r="O253" s="155" t="s">
        <v>293</v>
      </c>
      <c r="P253" s="32"/>
      <c r="Q253" s="47" t="s">
        <v>31</v>
      </c>
      <c r="R253" s="10"/>
      <c r="S253" s="23"/>
      <c r="T253" s="20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</row>
    <row r="254" spans="1:170" customFormat="1" ht="40.9" customHeight="1">
      <c r="A254" s="1"/>
      <c r="B254" s="278"/>
      <c r="C254" s="279"/>
      <c r="D254" s="143">
        <v>246</v>
      </c>
      <c r="E254" s="32" t="s">
        <v>17</v>
      </c>
      <c r="F254" s="32" t="s">
        <v>54</v>
      </c>
      <c r="G254" s="48" t="s">
        <v>116</v>
      </c>
      <c r="H254" s="32" t="s">
        <v>112</v>
      </c>
      <c r="I254" s="99">
        <f>+Zásobník4[[#This Row],[Predpokladané náklady na realizáciu projektu '[eur s DPH']2]]/1.2</f>
        <v>4166.666666666667</v>
      </c>
      <c r="J254" s="108">
        <v>5000</v>
      </c>
      <c r="K254" s="32" t="s">
        <v>20</v>
      </c>
      <c r="L254" s="32" t="s">
        <v>21</v>
      </c>
      <c r="M254" s="48" t="s">
        <v>114</v>
      </c>
      <c r="N254" s="154" t="s">
        <v>35</v>
      </c>
      <c r="O254" s="155" t="s">
        <v>367</v>
      </c>
      <c r="P254" s="32"/>
      <c r="Q254" s="47" t="s">
        <v>387</v>
      </c>
      <c r="R254" s="132"/>
      <c r="S254" s="23"/>
      <c r="T254" s="20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</row>
    <row r="255" spans="1:170" customFormat="1" ht="40.9" customHeight="1">
      <c r="A255" s="1"/>
      <c r="B255" s="278"/>
      <c r="C255" s="279"/>
      <c r="D255" s="143">
        <v>247</v>
      </c>
      <c r="E255" s="32" t="s">
        <v>17</v>
      </c>
      <c r="F255" s="32" t="s">
        <v>70</v>
      </c>
      <c r="G255" s="48" t="s">
        <v>117</v>
      </c>
      <c r="H255" s="32" t="s">
        <v>112</v>
      </c>
      <c r="I255" s="99">
        <f>+Zásobník4[[#This Row],[Predpokladané náklady na realizáciu projektu '[eur s DPH']2]]/1.2</f>
        <v>12500</v>
      </c>
      <c r="J255" s="108">
        <v>15000</v>
      </c>
      <c r="K255" s="32" t="s">
        <v>20</v>
      </c>
      <c r="L255" s="32" t="s">
        <v>21</v>
      </c>
      <c r="M255" s="48" t="s">
        <v>114</v>
      </c>
      <c r="N255" s="154" t="s">
        <v>35</v>
      </c>
      <c r="O255" s="155" t="s">
        <v>367</v>
      </c>
      <c r="P255" s="32"/>
      <c r="Q255" s="47" t="s">
        <v>390</v>
      </c>
      <c r="R255" s="132"/>
      <c r="S255" s="23"/>
      <c r="T255" s="20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</row>
    <row r="256" spans="1:170" customFormat="1" ht="40.9" customHeight="1">
      <c r="A256" s="1"/>
      <c r="B256" s="278"/>
      <c r="C256" s="279"/>
      <c r="D256" s="143">
        <v>248</v>
      </c>
      <c r="E256" s="32" t="s">
        <v>17</v>
      </c>
      <c r="F256" s="32" t="s">
        <v>70</v>
      </c>
      <c r="G256" s="48" t="s">
        <v>118</v>
      </c>
      <c r="H256" s="32" t="s">
        <v>112</v>
      </c>
      <c r="I256" s="99">
        <f>+Zásobník4[[#This Row],[Predpokladané náklady na realizáciu projektu '[eur s DPH']2]]/1.2</f>
        <v>3750</v>
      </c>
      <c r="J256" s="108">
        <v>4500</v>
      </c>
      <c r="K256" s="32" t="s">
        <v>20</v>
      </c>
      <c r="L256" s="32" t="s">
        <v>21</v>
      </c>
      <c r="M256" s="48" t="s">
        <v>114</v>
      </c>
      <c r="N256" s="154" t="s">
        <v>35</v>
      </c>
      <c r="O256" s="155" t="s">
        <v>293</v>
      </c>
      <c r="P256" s="32"/>
      <c r="Q256" s="47" t="s">
        <v>390</v>
      </c>
      <c r="R256" s="132"/>
      <c r="S256" s="23"/>
      <c r="T256" s="20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</row>
    <row r="257" spans="1:170" customFormat="1" ht="40.9" customHeight="1">
      <c r="A257" s="1"/>
      <c r="B257" s="278"/>
      <c r="C257" s="279"/>
      <c r="D257" s="143">
        <v>249</v>
      </c>
      <c r="E257" s="32" t="s">
        <v>17</v>
      </c>
      <c r="F257" s="32" t="s">
        <v>70</v>
      </c>
      <c r="G257" s="48" t="s">
        <v>119</v>
      </c>
      <c r="H257" s="32" t="s">
        <v>112</v>
      </c>
      <c r="I257" s="99">
        <f>+Zásobník4[[#This Row],[Predpokladané náklady na realizáciu projektu '[eur s DPH']2]]/1.2</f>
        <v>3333.3333333333335</v>
      </c>
      <c r="J257" s="108">
        <v>4000</v>
      </c>
      <c r="K257" s="32" t="s">
        <v>20</v>
      </c>
      <c r="L257" s="32" t="s">
        <v>21</v>
      </c>
      <c r="M257" s="48" t="s">
        <v>114</v>
      </c>
      <c r="N257" s="154" t="s">
        <v>35</v>
      </c>
      <c r="O257" s="155" t="s">
        <v>293</v>
      </c>
      <c r="P257" s="32"/>
      <c r="Q257" s="47" t="s">
        <v>390</v>
      </c>
      <c r="R257" s="132"/>
      <c r="S257" s="23"/>
      <c r="T257" s="20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</row>
    <row r="258" spans="1:170" customFormat="1" ht="40.9" customHeight="1">
      <c r="A258" s="1"/>
      <c r="B258" s="278"/>
      <c r="C258" s="279"/>
      <c r="D258" s="143">
        <v>250</v>
      </c>
      <c r="E258" s="32" t="s">
        <v>17</v>
      </c>
      <c r="F258" s="32" t="s">
        <v>71</v>
      </c>
      <c r="G258" s="48" t="s">
        <v>120</v>
      </c>
      <c r="H258" s="32" t="s">
        <v>112</v>
      </c>
      <c r="I258" s="99">
        <f>+Zásobník4[[#This Row],[Predpokladané náklady na realizáciu projektu '[eur s DPH']2]]/1.2</f>
        <v>4000</v>
      </c>
      <c r="J258" s="108">
        <v>4800</v>
      </c>
      <c r="K258" s="32" t="s">
        <v>132</v>
      </c>
      <c r="L258" s="32" t="s">
        <v>21</v>
      </c>
      <c r="M258" s="48" t="s">
        <v>114</v>
      </c>
      <c r="N258" s="154" t="s">
        <v>35</v>
      </c>
      <c r="O258" s="155" t="s">
        <v>293</v>
      </c>
      <c r="P258" s="32"/>
      <c r="Q258" s="47" t="s">
        <v>31</v>
      </c>
      <c r="R258" s="132"/>
      <c r="S258" s="23"/>
      <c r="T258" s="20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</row>
    <row r="259" spans="1:170" customFormat="1" ht="40.9" customHeight="1">
      <c r="A259" s="1"/>
      <c r="B259" s="278"/>
      <c r="C259" s="279"/>
      <c r="D259" s="143">
        <v>251</v>
      </c>
      <c r="E259" s="32" t="s">
        <v>17</v>
      </c>
      <c r="F259" s="32" t="s">
        <v>75</v>
      </c>
      <c r="G259" s="48" t="s">
        <v>119</v>
      </c>
      <c r="H259" s="32" t="s">
        <v>112</v>
      </c>
      <c r="I259" s="99">
        <f>+Zásobník4[[#This Row],[Predpokladané náklady na realizáciu projektu '[eur s DPH']2]]/1.2</f>
        <v>10139.5</v>
      </c>
      <c r="J259" s="108">
        <v>12167.4</v>
      </c>
      <c r="K259" s="32" t="s">
        <v>132</v>
      </c>
      <c r="L259" s="32" t="s">
        <v>21</v>
      </c>
      <c r="M259" s="48" t="s">
        <v>114</v>
      </c>
      <c r="N259" s="154" t="s">
        <v>35</v>
      </c>
      <c r="O259" s="155" t="s">
        <v>293</v>
      </c>
      <c r="P259" s="107" t="s">
        <v>31</v>
      </c>
      <c r="Q259" s="32" t="s">
        <v>132</v>
      </c>
      <c r="R259" s="132"/>
      <c r="S259" s="23"/>
      <c r="T259" s="20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</row>
    <row r="260" spans="1:170" customFormat="1" ht="40.9" customHeight="1">
      <c r="A260" s="1"/>
      <c r="B260" s="278"/>
      <c r="C260" s="279"/>
      <c r="D260" s="143">
        <v>252</v>
      </c>
      <c r="E260" s="32" t="s">
        <v>17</v>
      </c>
      <c r="F260" s="32" t="s">
        <v>435</v>
      </c>
      <c r="G260" s="48" t="s">
        <v>115</v>
      </c>
      <c r="H260" s="32" t="s">
        <v>112</v>
      </c>
      <c r="I260" s="99">
        <f>+Zásobník4[[#This Row],[Predpokladané náklady na realizáciu projektu '[eur s DPH']2]]/1.2</f>
        <v>3333.3333333333335</v>
      </c>
      <c r="J260" s="47">
        <v>4000</v>
      </c>
      <c r="K260" s="32" t="s">
        <v>20</v>
      </c>
      <c r="L260" s="32" t="s">
        <v>21</v>
      </c>
      <c r="M260" s="48" t="s">
        <v>114</v>
      </c>
      <c r="N260" s="154" t="s">
        <v>35</v>
      </c>
      <c r="O260" s="155" t="s">
        <v>367</v>
      </c>
      <c r="P260" s="48"/>
      <c r="Q260" s="184" t="s">
        <v>387</v>
      </c>
      <c r="R260" s="10"/>
      <c r="S260" s="23"/>
      <c r="T260" s="20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</row>
    <row r="261" spans="1:170" customFormat="1" ht="40.9" customHeight="1">
      <c r="A261" s="1"/>
      <c r="B261" s="278"/>
      <c r="C261" s="279"/>
      <c r="D261" s="143">
        <v>253</v>
      </c>
      <c r="E261" s="173" t="s">
        <v>17</v>
      </c>
      <c r="F261" s="173" t="s">
        <v>398</v>
      </c>
      <c r="G261" s="174" t="s">
        <v>420</v>
      </c>
      <c r="H261" s="173" t="s">
        <v>112</v>
      </c>
      <c r="I261" s="175">
        <f>+Zásobník4[[#This Row],[Predpokladané náklady na realizáciu projektu '[eur s DPH']2]]/1.2</f>
        <v>2916.666666666667</v>
      </c>
      <c r="J261" s="176">
        <v>3500</v>
      </c>
      <c r="K261" s="32" t="s">
        <v>132</v>
      </c>
      <c r="L261" s="32" t="s">
        <v>21</v>
      </c>
      <c r="M261" s="48" t="s">
        <v>114</v>
      </c>
      <c r="N261" s="154" t="s">
        <v>35</v>
      </c>
      <c r="O261" s="155" t="s">
        <v>293</v>
      </c>
      <c r="P261" s="32"/>
      <c r="Q261" s="47" t="s">
        <v>31</v>
      </c>
      <c r="R261" s="171"/>
      <c r="S261" s="23"/>
      <c r="T261" s="20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</row>
    <row r="262" spans="1:170" customFormat="1" ht="40.9" customHeight="1">
      <c r="A262" s="1"/>
      <c r="B262" s="278"/>
      <c r="C262" s="279"/>
      <c r="D262" s="143">
        <v>254</v>
      </c>
      <c r="E262" s="173" t="s">
        <v>17</v>
      </c>
      <c r="F262" s="173" t="s">
        <v>260</v>
      </c>
      <c r="G262" s="174" t="s">
        <v>453</v>
      </c>
      <c r="H262" s="173" t="s">
        <v>112</v>
      </c>
      <c r="I262" s="175">
        <f>+Zásobník4[[#This Row],[Predpokladané náklady na realizáciu projektu '[eur s DPH']2]]/1.2</f>
        <v>83333.333333333343</v>
      </c>
      <c r="J262" s="176">
        <v>100000</v>
      </c>
      <c r="K262" s="32" t="s">
        <v>132</v>
      </c>
      <c r="L262" s="32" t="s">
        <v>21</v>
      </c>
      <c r="M262" s="48" t="s">
        <v>114</v>
      </c>
      <c r="N262" s="154" t="s">
        <v>35</v>
      </c>
      <c r="O262" s="155" t="s">
        <v>367</v>
      </c>
      <c r="P262" s="174"/>
      <c r="Q262" s="174" t="s">
        <v>132</v>
      </c>
      <c r="R262" s="171"/>
      <c r="S262" s="23"/>
      <c r="T262" s="20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</row>
    <row r="263" spans="1:170" customFormat="1" ht="40.9" customHeight="1">
      <c r="A263" s="1"/>
      <c r="B263" s="278"/>
      <c r="C263" s="279"/>
      <c r="D263" s="143">
        <v>255</v>
      </c>
      <c r="E263" s="173" t="s">
        <v>17</v>
      </c>
      <c r="F263" s="173" t="s">
        <v>433</v>
      </c>
      <c r="G263" s="174" t="s">
        <v>120</v>
      </c>
      <c r="H263" s="173" t="s">
        <v>112</v>
      </c>
      <c r="I263" s="175">
        <f>+Zásobník4[[#This Row],[Predpokladané náklady na realizáciu projektu '[eur s DPH']2]]/1.2</f>
        <v>4166.666666666667</v>
      </c>
      <c r="J263" s="176">
        <v>5000</v>
      </c>
      <c r="K263" s="32" t="s">
        <v>132</v>
      </c>
      <c r="L263" s="32" t="s">
        <v>21</v>
      </c>
      <c r="M263" s="48" t="s">
        <v>114</v>
      </c>
      <c r="N263" s="154" t="s">
        <v>35</v>
      </c>
      <c r="O263" s="155" t="s">
        <v>367</v>
      </c>
      <c r="P263" s="174"/>
      <c r="Q263" s="47" t="s">
        <v>31</v>
      </c>
      <c r="R263" s="171"/>
      <c r="S263" s="23"/>
      <c r="T263" s="20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</row>
    <row r="264" spans="1:170" customFormat="1" ht="40.9" customHeight="1">
      <c r="A264" s="1"/>
      <c r="B264" s="278"/>
      <c r="C264" s="279"/>
      <c r="D264" s="143">
        <v>256</v>
      </c>
      <c r="E264" s="32" t="s">
        <v>17</v>
      </c>
      <c r="F264" s="32" t="s">
        <v>398</v>
      </c>
      <c r="G264" s="48" t="s">
        <v>399</v>
      </c>
      <c r="H264" s="32" t="s">
        <v>112</v>
      </c>
      <c r="I264" s="99">
        <f>+Zásobník4[[#This Row],[Predpokladané náklady na realizáciu projektu '[eur s DPH']2]]/1.2</f>
        <v>30833.333333333336</v>
      </c>
      <c r="J264" s="108">
        <v>37000</v>
      </c>
      <c r="K264" s="32" t="s">
        <v>132</v>
      </c>
      <c r="L264" s="32" t="s">
        <v>21</v>
      </c>
      <c r="M264" s="48" t="s">
        <v>114</v>
      </c>
      <c r="N264" s="154" t="s">
        <v>35</v>
      </c>
      <c r="O264" s="155" t="s">
        <v>367</v>
      </c>
      <c r="P264" s="32"/>
      <c r="Q264" s="47" t="s">
        <v>31</v>
      </c>
      <c r="R264" s="132"/>
      <c r="S264" s="23"/>
      <c r="T264" s="20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</row>
    <row r="265" spans="1:170" customFormat="1" ht="40.9" customHeight="1">
      <c r="A265" s="1"/>
      <c r="B265" s="278"/>
      <c r="C265" s="279"/>
      <c r="D265" s="143">
        <v>257</v>
      </c>
      <c r="E265" s="32" t="s">
        <v>17</v>
      </c>
      <c r="F265" s="32" t="s">
        <v>93</v>
      </c>
      <c r="G265" s="48" t="s">
        <v>434</v>
      </c>
      <c r="H265" s="32" t="s">
        <v>112</v>
      </c>
      <c r="I265" s="99">
        <f>+Zásobník4[[#This Row],[Predpokladané náklady na realizáciu projektu '[eur s DPH']2]]/1.2</f>
        <v>74397.5</v>
      </c>
      <c r="J265" s="108">
        <v>89277</v>
      </c>
      <c r="K265" s="32" t="s">
        <v>132</v>
      </c>
      <c r="L265" s="32" t="s">
        <v>21</v>
      </c>
      <c r="M265" s="48" t="s">
        <v>114</v>
      </c>
      <c r="N265" s="154" t="s">
        <v>35</v>
      </c>
      <c r="O265" s="155" t="s">
        <v>367</v>
      </c>
      <c r="P265" s="32"/>
      <c r="Q265" s="47" t="s">
        <v>31</v>
      </c>
      <c r="R265" s="132"/>
      <c r="S265" s="23"/>
      <c r="T265" s="20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</row>
    <row r="266" spans="1:170" customFormat="1" ht="40.9" customHeight="1">
      <c r="A266" s="1"/>
      <c r="B266" s="278"/>
      <c r="C266" s="279"/>
      <c r="D266" s="143">
        <v>258</v>
      </c>
      <c r="E266" s="32" t="s">
        <v>17</v>
      </c>
      <c r="F266" s="32" t="s">
        <v>177</v>
      </c>
      <c r="G266" s="48" t="s">
        <v>142</v>
      </c>
      <c r="H266" s="32" t="s">
        <v>112</v>
      </c>
      <c r="I266" s="99">
        <f>+Zásobník4[[#This Row],[Predpokladané náklady na realizáciu projektu '[eur s DPH']2]]/1.2</f>
        <v>2083333.3333333335</v>
      </c>
      <c r="J266" s="47">
        <v>2500000</v>
      </c>
      <c r="K266" s="32" t="s">
        <v>20</v>
      </c>
      <c r="L266" s="32" t="s">
        <v>21</v>
      </c>
      <c r="M266" s="48" t="s">
        <v>41</v>
      </c>
      <c r="N266" s="48" t="s">
        <v>33</v>
      </c>
      <c r="O266" s="155" t="s">
        <v>367</v>
      </c>
      <c r="P266" s="48"/>
      <c r="Q266" s="48" t="s">
        <v>387</v>
      </c>
      <c r="R266" s="3"/>
      <c r="S266" s="21"/>
      <c r="T266" s="20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</row>
    <row r="267" spans="1:170" customFormat="1" ht="40.9" customHeight="1">
      <c r="A267" s="1"/>
      <c r="B267" s="278"/>
      <c r="C267" s="279"/>
      <c r="D267" s="143">
        <v>259</v>
      </c>
      <c r="E267" s="32" t="s">
        <v>17</v>
      </c>
      <c r="F267" s="32" t="s">
        <v>134</v>
      </c>
      <c r="G267" s="48" t="s">
        <v>137</v>
      </c>
      <c r="H267" s="32" t="s">
        <v>112</v>
      </c>
      <c r="I267" s="99">
        <f>+Zásobník4[[#This Row],[Predpokladané náklady na realizáciu projektu '[eur s DPH']2]]/1.2</f>
        <v>165000</v>
      </c>
      <c r="J267" s="47">
        <v>198000</v>
      </c>
      <c r="K267" s="32" t="s">
        <v>20</v>
      </c>
      <c r="L267" s="32" t="s">
        <v>21</v>
      </c>
      <c r="M267" s="48" t="s">
        <v>41</v>
      </c>
      <c r="N267" s="48" t="s">
        <v>33</v>
      </c>
      <c r="O267" s="155" t="s">
        <v>367</v>
      </c>
      <c r="P267" s="48"/>
      <c r="Q267" s="48" t="s">
        <v>387</v>
      </c>
      <c r="R267" s="3"/>
      <c r="S267" s="21"/>
      <c r="T267" s="20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</row>
    <row r="268" spans="1:170" customFormat="1" ht="40.9" customHeight="1">
      <c r="A268" s="1"/>
      <c r="B268" s="278"/>
      <c r="C268" s="279"/>
      <c r="D268" s="143">
        <v>260</v>
      </c>
      <c r="E268" s="32" t="s">
        <v>17</v>
      </c>
      <c r="F268" s="32" t="s">
        <v>167</v>
      </c>
      <c r="G268" s="48" t="s">
        <v>166</v>
      </c>
      <c r="H268" s="32" t="s">
        <v>112</v>
      </c>
      <c r="I268" s="99">
        <f>+Zásobník4[[#This Row],[Predpokladané náklady na realizáciu projektu '[eur s DPH']2]]/1.2</f>
        <v>20833.333333333336</v>
      </c>
      <c r="J268" s="47">
        <v>25000</v>
      </c>
      <c r="K268" s="32" t="s">
        <v>20</v>
      </c>
      <c r="L268" s="32" t="s">
        <v>21</v>
      </c>
      <c r="M268" s="48" t="s">
        <v>34</v>
      </c>
      <c r="N268" s="48" t="s">
        <v>35</v>
      </c>
      <c r="O268" s="155" t="s">
        <v>367</v>
      </c>
      <c r="P268" s="48"/>
      <c r="Q268" s="48" t="s">
        <v>387</v>
      </c>
      <c r="R268" s="3"/>
      <c r="S268" s="21"/>
      <c r="T268" s="20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</row>
    <row r="269" spans="1:170" customFormat="1" ht="40.9" customHeight="1">
      <c r="A269" s="1"/>
      <c r="B269" s="278"/>
      <c r="C269" s="279"/>
      <c r="D269" s="143">
        <v>261</v>
      </c>
      <c r="E269" s="32" t="s">
        <v>17</v>
      </c>
      <c r="F269" s="32" t="s">
        <v>36</v>
      </c>
      <c r="G269" s="48" t="s">
        <v>43</v>
      </c>
      <c r="H269" s="32" t="s">
        <v>112</v>
      </c>
      <c r="I269" s="99">
        <f>+Zásobník4[[#This Row],[Predpokladané náklady na realizáciu projektu '[eur s DPH']2]]/1.2</f>
        <v>50000</v>
      </c>
      <c r="J269" s="47">
        <v>60000</v>
      </c>
      <c r="K269" s="32" t="s">
        <v>20</v>
      </c>
      <c r="L269" s="32" t="s">
        <v>21</v>
      </c>
      <c r="M269" s="48" t="s">
        <v>114</v>
      </c>
      <c r="N269" s="48" t="s">
        <v>35</v>
      </c>
      <c r="O269" s="155" t="s">
        <v>367</v>
      </c>
      <c r="P269" s="48" t="s">
        <v>133</v>
      </c>
      <c r="Q269" s="48" t="s">
        <v>387</v>
      </c>
      <c r="R269" s="9"/>
      <c r="S269" s="23"/>
      <c r="T269" s="20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</row>
    <row r="270" spans="1:170" customFormat="1" ht="40.9" customHeight="1">
      <c r="A270" s="1"/>
      <c r="B270" s="278"/>
      <c r="C270" s="279"/>
      <c r="D270" s="143">
        <v>262</v>
      </c>
      <c r="E270" s="32" t="s">
        <v>17</v>
      </c>
      <c r="F270" s="32" t="s">
        <v>36</v>
      </c>
      <c r="G270" s="48" t="s">
        <v>44</v>
      </c>
      <c r="H270" s="32" t="s">
        <v>112</v>
      </c>
      <c r="I270" s="99">
        <f>+Zásobník4[[#This Row],[Predpokladané náklady na realizáciu projektu '[eur s DPH']2]]/1.2</f>
        <v>4166.666666666667</v>
      </c>
      <c r="J270" s="47">
        <v>5000</v>
      </c>
      <c r="K270" s="32" t="s">
        <v>20</v>
      </c>
      <c r="L270" s="32" t="s">
        <v>21</v>
      </c>
      <c r="M270" s="48" t="s">
        <v>114</v>
      </c>
      <c r="N270" s="48" t="s">
        <v>35</v>
      </c>
      <c r="O270" s="155" t="s">
        <v>367</v>
      </c>
      <c r="P270" s="48" t="s">
        <v>133</v>
      </c>
      <c r="Q270" s="48" t="s">
        <v>387</v>
      </c>
      <c r="R270" s="9"/>
      <c r="S270" s="23"/>
      <c r="T270" s="20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</row>
    <row r="271" spans="1:170" customFormat="1" ht="40.9" customHeight="1">
      <c r="A271" s="1"/>
      <c r="B271" s="278"/>
      <c r="C271" s="279"/>
      <c r="D271" s="143">
        <v>263</v>
      </c>
      <c r="E271" s="32" t="s">
        <v>17</v>
      </c>
      <c r="F271" s="32" t="s">
        <v>49</v>
      </c>
      <c r="G271" s="48" t="s">
        <v>53</v>
      </c>
      <c r="H271" s="32" t="s">
        <v>112</v>
      </c>
      <c r="I271" s="99">
        <f>+Zásobník4[[#This Row],[Predpokladané náklady na realizáciu projektu '[eur s DPH']2]]/1.2</f>
        <v>30000</v>
      </c>
      <c r="J271" s="47">
        <v>36000</v>
      </c>
      <c r="K271" s="32" t="s">
        <v>20</v>
      </c>
      <c r="L271" s="32" t="s">
        <v>21</v>
      </c>
      <c r="M271" s="48" t="s">
        <v>114</v>
      </c>
      <c r="N271" s="48" t="s">
        <v>35</v>
      </c>
      <c r="O271" s="155" t="s">
        <v>367</v>
      </c>
      <c r="P271" s="48" t="s">
        <v>133</v>
      </c>
      <c r="Q271" s="48" t="s">
        <v>387</v>
      </c>
      <c r="R271" s="9"/>
      <c r="S271" s="23"/>
      <c r="T271" s="20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</row>
    <row r="272" spans="1:170" customFormat="1" ht="40.9" customHeight="1">
      <c r="A272" s="1"/>
      <c r="B272" s="278"/>
      <c r="C272" s="279"/>
      <c r="D272" s="143">
        <v>264</v>
      </c>
      <c r="E272" s="32" t="s">
        <v>17</v>
      </c>
      <c r="F272" s="32" t="s">
        <v>350</v>
      </c>
      <c r="G272" s="48" t="s">
        <v>43</v>
      </c>
      <c r="H272" s="32" t="s">
        <v>112</v>
      </c>
      <c r="I272" s="99">
        <f>+Zásobník4[[#This Row],[Predpokladané náklady na realizáciu projektu '[eur s DPH']2]]/1.2</f>
        <v>3500</v>
      </c>
      <c r="J272" s="47">
        <v>4200</v>
      </c>
      <c r="K272" s="32" t="s">
        <v>20</v>
      </c>
      <c r="L272" s="32" t="s">
        <v>21</v>
      </c>
      <c r="M272" s="48" t="s">
        <v>114</v>
      </c>
      <c r="N272" s="48" t="s">
        <v>35</v>
      </c>
      <c r="O272" s="155" t="s">
        <v>367</v>
      </c>
      <c r="P272" s="48" t="s">
        <v>133</v>
      </c>
      <c r="Q272" s="149" t="s">
        <v>387</v>
      </c>
      <c r="R272" s="32"/>
      <c r="S272" s="23"/>
      <c r="T272" s="20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</row>
    <row r="273" spans="1:170" s="2" customFormat="1" ht="40.9" customHeight="1">
      <c r="A273" s="1"/>
      <c r="B273" s="278"/>
      <c r="C273" s="279"/>
      <c r="D273" s="143">
        <v>265</v>
      </c>
      <c r="E273" s="32" t="s">
        <v>17</v>
      </c>
      <c r="F273" s="32" t="s">
        <v>126</v>
      </c>
      <c r="G273" s="48" t="s">
        <v>128</v>
      </c>
      <c r="H273" s="32" t="s">
        <v>112</v>
      </c>
      <c r="I273" s="99">
        <f>+Zásobník4[[#This Row],[Predpokladané náklady na realizáciu projektu '[eur s DPH']2]]/1.2</f>
        <v>387500</v>
      </c>
      <c r="J273" s="47">
        <v>465000</v>
      </c>
      <c r="K273" s="32" t="s">
        <v>20</v>
      </c>
      <c r="L273" s="32" t="s">
        <v>21</v>
      </c>
      <c r="M273" s="48" t="s">
        <v>114</v>
      </c>
      <c r="N273" s="48" t="s">
        <v>33</v>
      </c>
      <c r="O273" s="155" t="s">
        <v>367</v>
      </c>
      <c r="P273" s="48" t="s">
        <v>133</v>
      </c>
      <c r="Q273" s="48" t="s">
        <v>387</v>
      </c>
      <c r="R273" s="9"/>
      <c r="S273" s="23"/>
      <c r="T273" s="20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</row>
    <row r="274" spans="1:170" s="2" customFormat="1" ht="40.9" customHeight="1">
      <c r="A274" s="1"/>
      <c r="B274" s="278"/>
      <c r="C274" s="279"/>
      <c r="D274" s="143">
        <v>266</v>
      </c>
      <c r="E274" s="32" t="s">
        <v>17</v>
      </c>
      <c r="F274" s="32" t="s">
        <v>263</v>
      </c>
      <c r="G274" s="48" t="s">
        <v>292</v>
      </c>
      <c r="H274" s="32" t="s">
        <v>112</v>
      </c>
      <c r="I274" s="99">
        <f>+Zásobník4[[#This Row],[Predpokladané náklady na realizáciu projektu '[eur s DPH']2]]/1.2</f>
        <v>30000</v>
      </c>
      <c r="J274" s="47">
        <v>36000</v>
      </c>
      <c r="K274" s="32" t="s">
        <v>132</v>
      </c>
      <c r="L274" s="32" t="s">
        <v>21</v>
      </c>
      <c r="M274" s="48" t="s">
        <v>34</v>
      </c>
      <c r="N274" s="48" t="s">
        <v>35</v>
      </c>
      <c r="O274" s="155" t="s">
        <v>367</v>
      </c>
      <c r="P274" s="107" t="s">
        <v>31</v>
      </c>
      <c r="Q274" s="48" t="s">
        <v>31</v>
      </c>
      <c r="R274" s="9"/>
      <c r="S274" s="23"/>
      <c r="T274" s="20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</row>
    <row r="275" spans="1:170" s="2" customFormat="1" ht="40.9" customHeight="1">
      <c r="A275" s="1"/>
      <c r="B275" s="278"/>
      <c r="C275" s="279"/>
      <c r="D275" s="143">
        <v>267</v>
      </c>
      <c r="E275" s="173" t="s">
        <v>17</v>
      </c>
      <c r="F275" s="173" t="s">
        <v>263</v>
      </c>
      <c r="G275" s="174" t="s">
        <v>471</v>
      </c>
      <c r="H275" s="173" t="s">
        <v>112</v>
      </c>
      <c r="I275" s="175">
        <f>+Zásobník4[[#This Row],[Predpokladané náklady na realizáciu projektu '[eur s DPH']2]]/1.2</f>
        <v>5000</v>
      </c>
      <c r="J275" s="176">
        <v>6000</v>
      </c>
      <c r="K275" s="32" t="s">
        <v>132</v>
      </c>
      <c r="L275" s="32" t="s">
        <v>21</v>
      </c>
      <c r="M275" s="48" t="s">
        <v>114</v>
      </c>
      <c r="N275" s="107" t="s">
        <v>35</v>
      </c>
      <c r="O275" s="155" t="s">
        <v>367</v>
      </c>
      <c r="P275" s="107" t="s">
        <v>31</v>
      </c>
      <c r="Q275" s="48" t="s">
        <v>31</v>
      </c>
      <c r="R275" s="179"/>
      <c r="S275" s="23"/>
      <c r="T275" s="20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</row>
    <row r="276" spans="1:170" s="2" customFormat="1" ht="40.9" customHeight="1">
      <c r="A276" s="1"/>
      <c r="B276" s="278"/>
      <c r="C276" s="279"/>
      <c r="D276" s="143">
        <v>268</v>
      </c>
      <c r="E276" s="32" t="s">
        <v>17</v>
      </c>
      <c r="F276" s="32" t="s">
        <v>266</v>
      </c>
      <c r="G276" s="48" t="s">
        <v>267</v>
      </c>
      <c r="H276" s="32" t="s">
        <v>112</v>
      </c>
      <c r="I276" s="99">
        <f>+Zásobník4[[#This Row],[Predpokladané náklady na realizáciu projektu '[eur s DPH']2]]/1.2</f>
        <v>137500</v>
      </c>
      <c r="J276" s="47">
        <v>165000</v>
      </c>
      <c r="K276" s="32" t="s">
        <v>132</v>
      </c>
      <c r="L276" s="32" t="s">
        <v>21</v>
      </c>
      <c r="M276" s="48" t="s">
        <v>41</v>
      </c>
      <c r="N276" s="48" t="s">
        <v>33</v>
      </c>
      <c r="O276" s="155" t="s">
        <v>367</v>
      </c>
      <c r="P276" s="107" t="s">
        <v>31</v>
      </c>
      <c r="Q276" s="48" t="s">
        <v>31</v>
      </c>
      <c r="R276" s="9"/>
      <c r="S276" s="23"/>
      <c r="T276" s="20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</row>
    <row r="277" spans="1:170" s="2" customFormat="1" ht="40.9" customHeight="1">
      <c r="A277" s="1"/>
      <c r="B277" s="278"/>
      <c r="C277" s="279"/>
      <c r="D277" s="143">
        <v>269</v>
      </c>
      <c r="E277" s="106" t="s">
        <v>17</v>
      </c>
      <c r="F277" s="106" t="s">
        <v>54</v>
      </c>
      <c r="G277" s="107" t="s">
        <v>60</v>
      </c>
      <c r="H277" s="32" t="s">
        <v>112</v>
      </c>
      <c r="I277" s="126">
        <f>+Zásobník4[[#This Row],[Predpokladané náklady na realizáciu projektu '[eur s DPH']2]]/1.2</f>
        <v>58333.333333333336</v>
      </c>
      <c r="J277" s="108">
        <v>70000</v>
      </c>
      <c r="K277" s="106" t="s">
        <v>20</v>
      </c>
      <c r="L277" s="106" t="s">
        <v>21</v>
      </c>
      <c r="M277" s="48" t="s">
        <v>114</v>
      </c>
      <c r="N277" s="107" t="s">
        <v>35</v>
      </c>
      <c r="O277" s="155" t="s">
        <v>367</v>
      </c>
      <c r="P277" s="107" t="s">
        <v>31</v>
      </c>
      <c r="Q277" s="48" t="s">
        <v>387</v>
      </c>
      <c r="R277" s="109"/>
      <c r="S277" s="23"/>
      <c r="T277" s="20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</row>
    <row r="278" spans="1:170" s="2" customFormat="1" ht="40.9" customHeight="1">
      <c r="A278" s="1"/>
      <c r="B278" s="278"/>
      <c r="C278" s="279"/>
      <c r="D278" s="143">
        <v>270</v>
      </c>
      <c r="E278" s="106" t="s">
        <v>17</v>
      </c>
      <c r="F278" s="106" t="s">
        <v>260</v>
      </c>
      <c r="G278" s="107" t="s">
        <v>43</v>
      </c>
      <c r="H278" s="32" t="s">
        <v>112</v>
      </c>
      <c r="I278" s="126">
        <f>+Zásobník4[[#This Row],[Predpokladané náklady na realizáciu projektu '[eur s DPH']2]]/1.2</f>
        <v>58333.333333333336</v>
      </c>
      <c r="J278" s="108">
        <v>70000</v>
      </c>
      <c r="K278" s="106" t="s">
        <v>20</v>
      </c>
      <c r="L278" s="106" t="s">
        <v>21</v>
      </c>
      <c r="M278" s="48" t="s">
        <v>114</v>
      </c>
      <c r="N278" s="107" t="s">
        <v>33</v>
      </c>
      <c r="O278" s="155" t="s">
        <v>367</v>
      </c>
      <c r="P278" s="107" t="s">
        <v>31</v>
      </c>
      <c r="Q278" s="48" t="s">
        <v>390</v>
      </c>
      <c r="R278" s="109"/>
      <c r="S278" s="23"/>
      <c r="T278" s="20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</row>
    <row r="279" spans="1:170" s="2" customFormat="1" ht="40.9" customHeight="1">
      <c r="A279" s="1"/>
      <c r="B279" s="278"/>
      <c r="C279" s="279"/>
      <c r="D279" s="143">
        <v>271</v>
      </c>
      <c r="E279" s="106" t="s">
        <v>17</v>
      </c>
      <c r="F279" s="106" t="s">
        <v>75</v>
      </c>
      <c r="G279" s="107" t="s">
        <v>43</v>
      </c>
      <c r="H279" s="32" t="s">
        <v>112</v>
      </c>
      <c r="I279" s="126">
        <f>+Zásobník4[[#This Row],[Predpokladané náklady na realizáciu projektu '[eur s DPH']2]]/1.2</f>
        <v>20700</v>
      </c>
      <c r="J279" s="108">
        <v>24840</v>
      </c>
      <c r="K279" s="32" t="s">
        <v>132</v>
      </c>
      <c r="L279" s="106" t="s">
        <v>21</v>
      </c>
      <c r="M279" s="48" t="s">
        <v>114</v>
      </c>
      <c r="N279" s="107" t="s">
        <v>35</v>
      </c>
      <c r="O279" s="155" t="s">
        <v>367</v>
      </c>
      <c r="P279" s="107" t="s">
        <v>31</v>
      </c>
      <c r="Q279" s="32" t="s">
        <v>132</v>
      </c>
      <c r="R279" s="109"/>
      <c r="S279" s="23"/>
      <c r="T279" s="20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</row>
    <row r="280" spans="1:170" s="2" customFormat="1" ht="40.9" customHeight="1">
      <c r="A280" s="1"/>
      <c r="B280" s="278"/>
      <c r="C280" s="279"/>
      <c r="D280" s="143">
        <v>272</v>
      </c>
      <c r="E280" s="32" t="s">
        <v>17</v>
      </c>
      <c r="F280" s="32" t="s">
        <v>364</v>
      </c>
      <c r="G280" s="48" t="s">
        <v>443</v>
      </c>
      <c r="H280" s="32" t="s">
        <v>112</v>
      </c>
      <c r="I280" s="99">
        <f>+Zásobník4[[#This Row],[Predpokladané náklady na realizáciu projektu '[eur s DPH']2]]/1.2</f>
        <v>8333.3333333333339</v>
      </c>
      <c r="J280" s="47">
        <v>10000</v>
      </c>
      <c r="K280" s="32" t="s">
        <v>132</v>
      </c>
      <c r="L280" s="106" t="s">
        <v>21</v>
      </c>
      <c r="M280" s="48" t="s">
        <v>114</v>
      </c>
      <c r="N280" s="107" t="s">
        <v>35</v>
      </c>
      <c r="O280" s="155" t="s">
        <v>367</v>
      </c>
      <c r="P280" s="107" t="s">
        <v>31</v>
      </c>
      <c r="Q280" s="48" t="s">
        <v>31</v>
      </c>
      <c r="R280" s="9"/>
      <c r="S280" s="23"/>
      <c r="T280" s="20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</row>
    <row r="281" spans="1:170" s="2" customFormat="1" ht="40.9" customHeight="1">
      <c r="A281" s="1"/>
      <c r="B281" s="278"/>
      <c r="C281" s="279"/>
      <c r="D281" s="143">
        <v>273</v>
      </c>
      <c r="E281" s="32" t="s">
        <v>17</v>
      </c>
      <c r="F281" s="32" t="s">
        <v>364</v>
      </c>
      <c r="G281" s="48" t="s">
        <v>444</v>
      </c>
      <c r="H281" s="32" t="s">
        <v>112</v>
      </c>
      <c r="I281" s="99">
        <f>+Zásobník4[[#This Row],[Predpokladané náklady na realizáciu projektu '[eur s DPH']2]]/1.2</f>
        <v>29166.666666666668</v>
      </c>
      <c r="J281" s="47">
        <v>35000</v>
      </c>
      <c r="K281" s="32" t="s">
        <v>132</v>
      </c>
      <c r="L281" s="106" t="s">
        <v>21</v>
      </c>
      <c r="M281" s="48" t="s">
        <v>114</v>
      </c>
      <c r="N281" s="107" t="s">
        <v>35</v>
      </c>
      <c r="O281" s="155" t="s">
        <v>367</v>
      </c>
      <c r="P281" s="107" t="s">
        <v>31</v>
      </c>
      <c r="Q281" s="48" t="s">
        <v>31</v>
      </c>
      <c r="R281" s="9"/>
      <c r="S281" s="23"/>
      <c r="T281" s="20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</row>
    <row r="282" spans="1:170" s="2" customFormat="1" ht="40.9" customHeight="1">
      <c r="A282" s="1"/>
      <c r="B282" s="278"/>
      <c r="C282" s="279"/>
      <c r="D282" s="143">
        <v>274</v>
      </c>
      <c r="E282" s="32" t="s">
        <v>17</v>
      </c>
      <c r="F282" s="32" t="s">
        <v>364</v>
      </c>
      <c r="G282" s="48" t="s">
        <v>445</v>
      </c>
      <c r="H282" s="32" t="s">
        <v>112</v>
      </c>
      <c r="I282" s="99">
        <f>+Zásobník4[[#This Row],[Predpokladané náklady na realizáciu projektu '[eur s DPH']2]]/1.2</f>
        <v>2916.666666666667</v>
      </c>
      <c r="J282" s="47">
        <v>3500</v>
      </c>
      <c r="K282" s="32" t="s">
        <v>132</v>
      </c>
      <c r="L282" s="106" t="s">
        <v>21</v>
      </c>
      <c r="M282" s="48" t="s">
        <v>114</v>
      </c>
      <c r="N282" s="107" t="s">
        <v>35</v>
      </c>
      <c r="O282" s="155" t="s">
        <v>367</v>
      </c>
      <c r="P282" s="107" t="s">
        <v>31</v>
      </c>
      <c r="Q282" s="48" t="s">
        <v>31</v>
      </c>
      <c r="R282" s="9"/>
      <c r="S282" s="23"/>
      <c r="T282" s="20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</row>
    <row r="283" spans="1:170" s="2" customFormat="1" ht="40.9" customHeight="1">
      <c r="A283" s="1"/>
      <c r="B283" s="278"/>
      <c r="C283" s="279"/>
      <c r="D283" s="143">
        <v>275</v>
      </c>
      <c r="E283" s="32" t="s">
        <v>17</v>
      </c>
      <c r="F283" s="32" t="s">
        <v>364</v>
      </c>
      <c r="G283" s="48" t="s">
        <v>446</v>
      </c>
      <c r="H283" s="32" t="s">
        <v>112</v>
      </c>
      <c r="I283" s="99">
        <f>+Zásobník4[[#This Row],[Predpokladané náklady na realizáciu projektu '[eur s DPH']2]]/1.2</f>
        <v>2500</v>
      </c>
      <c r="J283" s="47">
        <v>3000</v>
      </c>
      <c r="K283" s="32" t="s">
        <v>132</v>
      </c>
      <c r="L283" s="106" t="s">
        <v>21</v>
      </c>
      <c r="M283" s="48" t="s">
        <v>114</v>
      </c>
      <c r="N283" s="107" t="s">
        <v>35</v>
      </c>
      <c r="O283" s="155" t="s">
        <v>367</v>
      </c>
      <c r="P283" s="107" t="s">
        <v>31</v>
      </c>
      <c r="Q283" s="48" t="s">
        <v>31</v>
      </c>
      <c r="R283" s="9"/>
      <c r="S283" s="23"/>
      <c r="T283" s="20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</row>
    <row r="284" spans="1:170" s="2" customFormat="1" ht="40.9" customHeight="1">
      <c r="A284" s="1"/>
      <c r="B284" s="278"/>
      <c r="C284" s="279"/>
      <c r="D284" s="143">
        <v>276</v>
      </c>
      <c r="E284" s="106" t="s">
        <v>17</v>
      </c>
      <c r="F284" s="106" t="s">
        <v>76</v>
      </c>
      <c r="G284" s="107" t="s">
        <v>79</v>
      </c>
      <c r="H284" s="32" t="s">
        <v>112</v>
      </c>
      <c r="I284" s="126">
        <f>+Zásobník4[[#This Row],[Predpokladané náklady na realizáciu projektu '[eur s DPH']2]]/1.2</f>
        <v>16666.666666666668</v>
      </c>
      <c r="J284" s="108">
        <v>20000</v>
      </c>
      <c r="K284" s="106" t="s">
        <v>132</v>
      </c>
      <c r="L284" s="106" t="s">
        <v>21</v>
      </c>
      <c r="M284" s="48" t="s">
        <v>114</v>
      </c>
      <c r="N284" s="107" t="s">
        <v>74</v>
      </c>
      <c r="O284" s="155" t="s">
        <v>367</v>
      </c>
      <c r="P284" s="107" t="s">
        <v>31</v>
      </c>
      <c r="Q284" s="48" t="s">
        <v>31</v>
      </c>
      <c r="R284" s="109"/>
      <c r="S284" s="23"/>
      <c r="T284" s="20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</row>
    <row r="285" spans="1:170" s="2" customFormat="1" ht="40.9" customHeight="1">
      <c r="A285" s="1"/>
      <c r="B285" s="278"/>
      <c r="C285" s="279"/>
      <c r="D285" s="143">
        <v>277</v>
      </c>
      <c r="E285" s="106" t="s">
        <v>17</v>
      </c>
      <c r="F285" s="106" t="s">
        <v>93</v>
      </c>
      <c r="G285" s="107" t="s">
        <v>94</v>
      </c>
      <c r="H285" s="32" t="s">
        <v>112</v>
      </c>
      <c r="I285" s="126">
        <f>+Zásobník4[[#This Row],[Predpokladané náklady na realizáciu projektu '[eur s DPH']2]]/1.2</f>
        <v>74502.5</v>
      </c>
      <c r="J285" s="108">
        <v>89403</v>
      </c>
      <c r="K285" s="106" t="s">
        <v>132</v>
      </c>
      <c r="L285" s="106" t="s">
        <v>21</v>
      </c>
      <c r="M285" s="48" t="s">
        <v>114</v>
      </c>
      <c r="N285" s="107" t="s">
        <v>35</v>
      </c>
      <c r="O285" s="155" t="s">
        <v>367</v>
      </c>
      <c r="P285" s="107" t="s">
        <v>31</v>
      </c>
      <c r="Q285" s="48" t="s">
        <v>31</v>
      </c>
      <c r="R285" s="109"/>
      <c r="S285" s="23"/>
      <c r="T285" s="20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</row>
    <row r="286" spans="1:170" customFormat="1" ht="40.9" customHeight="1">
      <c r="A286" s="1"/>
      <c r="B286" s="278"/>
      <c r="C286" s="279"/>
      <c r="D286" s="276">
        <v>278</v>
      </c>
      <c r="E286" s="34" t="s">
        <v>201</v>
      </c>
      <c r="F286" s="34" t="s">
        <v>201</v>
      </c>
      <c r="G286" s="52" t="s">
        <v>210</v>
      </c>
      <c r="H286" s="34" t="s">
        <v>19</v>
      </c>
      <c r="I286" s="116">
        <f>+Zásobník4[[#This Row],[Predpokladané náklady na realizáciu projektu '[eur s DPH']2]]/1.2</f>
        <v>6470264.833333333</v>
      </c>
      <c r="J286" s="51">
        <v>7764317.7999999998</v>
      </c>
      <c r="K286" s="34" t="s">
        <v>132</v>
      </c>
      <c r="L286" s="34" t="s">
        <v>21</v>
      </c>
      <c r="M286" s="66" t="s">
        <v>205</v>
      </c>
      <c r="N286" s="52" t="s">
        <v>74</v>
      </c>
      <c r="O286" s="52" t="s">
        <v>206</v>
      </c>
      <c r="P286" s="52"/>
      <c r="Q286" s="52" t="s">
        <v>201</v>
      </c>
      <c r="R286" s="8"/>
      <c r="S286" s="23"/>
      <c r="T286" s="20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</row>
    <row r="287" spans="1:170" customFormat="1" ht="40.9" customHeight="1">
      <c r="A287" s="1"/>
      <c r="B287" s="278"/>
      <c r="C287" s="279"/>
      <c r="D287" s="276">
        <v>279</v>
      </c>
      <c r="E287" s="34" t="s">
        <v>201</v>
      </c>
      <c r="F287" s="34" t="s">
        <v>201</v>
      </c>
      <c r="G287" s="52" t="s">
        <v>541</v>
      </c>
      <c r="H287" s="34" t="s">
        <v>19</v>
      </c>
      <c r="I287" s="116">
        <f>+Zásobník4[[#This Row],[Predpokladané náklady na realizáciu projektu '[eur s DPH']2]]/1.2</f>
        <v>2000000</v>
      </c>
      <c r="J287" s="51">
        <v>2400000</v>
      </c>
      <c r="K287" s="34" t="s">
        <v>542</v>
      </c>
      <c r="L287" s="34" t="s">
        <v>21</v>
      </c>
      <c r="M287" s="66" t="s">
        <v>205</v>
      </c>
      <c r="N287" s="52" t="s">
        <v>74</v>
      </c>
      <c r="O287" s="52" t="s">
        <v>206</v>
      </c>
      <c r="P287" s="52"/>
      <c r="Q287" s="52" t="s">
        <v>201</v>
      </c>
      <c r="R287" s="8"/>
      <c r="S287" s="23"/>
      <c r="T287" s="20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</row>
    <row r="288" spans="1:170" customFormat="1" ht="40.9" customHeight="1">
      <c r="A288" s="1"/>
      <c r="B288" s="278"/>
      <c r="C288" s="279"/>
      <c r="D288" s="276">
        <v>280</v>
      </c>
      <c r="E288" s="34" t="s">
        <v>201</v>
      </c>
      <c r="F288" s="34" t="s">
        <v>201</v>
      </c>
      <c r="G288" s="52" t="s">
        <v>543</v>
      </c>
      <c r="H288" s="34" t="s">
        <v>19</v>
      </c>
      <c r="I288" s="116">
        <f>+Zásobník4[[#This Row],[Predpokladané náklady na realizáciu projektu '[eur s DPH']2]]/1.2</f>
        <v>4000000</v>
      </c>
      <c r="J288" s="51">
        <v>4800000</v>
      </c>
      <c r="K288" s="34" t="s">
        <v>542</v>
      </c>
      <c r="L288" s="34" t="s">
        <v>21</v>
      </c>
      <c r="M288" s="66" t="s">
        <v>205</v>
      </c>
      <c r="N288" s="52" t="s">
        <v>74</v>
      </c>
      <c r="O288" s="52" t="s">
        <v>206</v>
      </c>
      <c r="P288" s="52"/>
      <c r="Q288" s="52" t="s">
        <v>201</v>
      </c>
      <c r="R288" s="8"/>
      <c r="S288" s="23"/>
      <c r="T288" s="20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</row>
    <row r="289" spans="1:170" customFormat="1" ht="40.9" customHeight="1">
      <c r="A289" s="1"/>
      <c r="B289" s="278"/>
      <c r="C289" s="279"/>
      <c r="D289" s="276">
        <v>281</v>
      </c>
      <c r="E289" s="34" t="s">
        <v>201</v>
      </c>
      <c r="F289" s="34" t="s">
        <v>201</v>
      </c>
      <c r="G289" s="52" t="s">
        <v>544</v>
      </c>
      <c r="H289" s="34" t="s">
        <v>19</v>
      </c>
      <c r="I289" s="116">
        <f>+Zásobník4[[#This Row],[Predpokladané náklady na realizáciu projektu '[eur s DPH']2]]/1.2</f>
        <v>541666.66666666674</v>
      </c>
      <c r="J289" s="51">
        <v>650000</v>
      </c>
      <c r="K289" s="34" t="s">
        <v>542</v>
      </c>
      <c r="L289" s="34" t="s">
        <v>21</v>
      </c>
      <c r="M289" s="66" t="s">
        <v>205</v>
      </c>
      <c r="N289" s="52" t="s">
        <v>74</v>
      </c>
      <c r="O289" s="52" t="s">
        <v>206</v>
      </c>
      <c r="P289" s="52"/>
      <c r="Q289" s="52" t="s">
        <v>201</v>
      </c>
      <c r="R289" s="8"/>
      <c r="S289" s="23"/>
      <c r="T289" s="20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</row>
    <row r="290" spans="1:170" customFormat="1" ht="40.9" customHeight="1">
      <c r="A290" s="1"/>
      <c r="B290" s="278"/>
      <c r="C290" s="279"/>
      <c r="D290" s="276">
        <v>282</v>
      </c>
      <c r="E290" s="34" t="s">
        <v>201</v>
      </c>
      <c r="F290" s="34" t="s">
        <v>201</v>
      </c>
      <c r="G290" s="52" t="s">
        <v>545</v>
      </c>
      <c r="H290" s="34" t="s">
        <v>19</v>
      </c>
      <c r="I290" s="116">
        <f>+Zásobník4[[#This Row],[Predpokladané náklady na realizáciu projektu '[eur s DPH']2]]/1.2</f>
        <v>4162416.666666667</v>
      </c>
      <c r="J290" s="51">
        <v>4994900</v>
      </c>
      <c r="K290" s="34" t="s">
        <v>542</v>
      </c>
      <c r="L290" s="34" t="s">
        <v>21</v>
      </c>
      <c r="M290" s="66" t="s">
        <v>205</v>
      </c>
      <c r="N290" s="52" t="s">
        <v>74</v>
      </c>
      <c r="O290" s="52" t="s">
        <v>546</v>
      </c>
      <c r="P290" s="52"/>
      <c r="Q290" s="52" t="s">
        <v>201</v>
      </c>
      <c r="R290" s="8"/>
      <c r="S290" s="23"/>
      <c r="T290" s="20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</row>
    <row r="291" spans="1:170" customFormat="1" ht="40.9" customHeight="1">
      <c r="A291" s="1"/>
      <c r="B291" s="278"/>
      <c r="C291" s="279"/>
      <c r="D291" s="276">
        <v>283</v>
      </c>
      <c r="E291" s="34" t="s">
        <v>201</v>
      </c>
      <c r="F291" s="34" t="s">
        <v>201</v>
      </c>
      <c r="G291" s="52" t="s">
        <v>547</v>
      </c>
      <c r="H291" s="34" t="s">
        <v>19</v>
      </c>
      <c r="I291" s="116">
        <f>+Zásobník4[[#This Row],[Predpokladané náklady na realizáciu projektu '[eur s DPH']2]]/1.2</f>
        <v>2307585.9000000004</v>
      </c>
      <c r="J291" s="51">
        <v>2769103.08</v>
      </c>
      <c r="K291" s="34" t="s">
        <v>132</v>
      </c>
      <c r="L291" s="34" t="s">
        <v>21</v>
      </c>
      <c r="M291" s="66" t="s">
        <v>202</v>
      </c>
      <c r="N291" s="52" t="s">
        <v>74</v>
      </c>
      <c r="O291" s="52" t="s">
        <v>203</v>
      </c>
      <c r="P291" s="52"/>
      <c r="Q291" s="52" t="s">
        <v>201</v>
      </c>
      <c r="R291" s="8"/>
      <c r="S291" s="23"/>
      <c r="T291" s="20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</row>
    <row r="292" spans="1:170" customFormat="1" ht="40.9" customHeight="1">
      <c r="A292" s="1"/>
      <c r="B292" s="278"/>
      <c r="C292" s="279"/>
      <c r="D292" s="276">
        <v>284</v>
      </c>
      <c r="E292" s="34" t="s">
        <v>201</v>
      </c>
      <c r="F292" s="34" t="s">
        <v>201</v>
      </c>
      <c r="G292" s="52" t="s">
        <v>218</v>
      </c>
      <c r="H292" s="34" t="s">
        <v>19</v>
      </c>
      <c r="I292" s="116">
        <f>+Zásobník4[[#This Row],[Predpokladané náklady na realizáciu projektu '[eur s DPH']2]]/1.2</f>
        <v>2840000</v>
      </c>
      <c r="J292" s="51">
        <f>3280000+128000</f>
        <v>3408000</v>
      </c>
      <c r="K292" s="34" t="s">
        <v>132</v>
      </c>
      <c r="L292" s="34" t="s">
        <v>21</v>
      </c>
      <c r="M292" s="66" t="s">
        <v>209</v>
      </c>
      <c r="N292" s="52" t="s">
        <v>74</v>
      </c>
      <c r="O292" s="52" t="s">
        <v>203</v>
      </c>
      <c r="P292" s="52"/>
      <c r="Q292" s="52" t="s">
        <v>201</v>
      </c>
      <c r="R292" s="8"/>
      <c r="S292" s="23"/>
      <c r="T292" s="20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</row>
    <row r="293" spans="1:170" customFormat="1" ht="40.9" customHeight="1">
      <c r="A293" s="1"/>
      <c r="B293" s="278"/>
      <c r="C293" s="279"/>
      <c r="D293" s="276">
        <v>285</v>
      </c>
      <c r="E293" s="34" t="s">
        <v>201</v>
      </c>
      <c r="F293" s="34" t="s">
        <v>201</v>
      </c>
      <c r="G293" s="52" t="s">
        <v>213</v>
      </c>
      <c r="H293" s="34" t="s">
        <v>19</v>
      </c>
      <c r="I293" s="116">
        <f>+Zásobník4[[#This Row],[Predpokladané náklady na realizáciu projektu '[eur s DPH']2]]/1.2</f>
        <v>6245833.333333334</v>
      </c>
      <c r="J293" s="51">
        <v>7495000</v>
      </c>
      <c r="K293" s="34" t="s">
        <v>132</v>
      </c>
      <c r="L293" s="34" t="s">
        <v>21</v>
      </c>
      <c r="M293" s="66" t="s">
        <v>205</v>
      </c>
      <c r="N293" s="52" t="s">
        <v>74</v>
      </c>
      <c r="O293" s="52" t="s">
        <v>206</v>
      </c>
      <c r="P293" s="52"/>
      <c r="Q293" s="52" t="s">
        <v>201</v>
      </c>
      <c r="R293" s="8"/>
      <c r="S293" s="23"/>
      <c r="T293" s="20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</row>
    <row r="294" spans="1:170" customFormat="1" ht="40.9" customHeight="1">
      <c r="A294" s="1"/>
      <c r="B294" s="278"/>
      <c r="C294" s="279"/>
      <c r="D294" s="276">
        <v>286</v>
      </c>
      <c r="E294" s="34" t="s">
        <v>201</v>
      </c>
      <c r="F294" s="34" t="s">
        <v>201</v>
      </c>
      <c r="G294" s="52" t="s">
        <v>212</v>
      </c>
      <c r="H294" s="34" t="s">
        <v>19</v>
      </c>
      <c r="I294" s="116">
        <f>+Zásobník4[[#This Row],[Predpokladané náklady na realizáciu projektu '[eur s DPH']2]]/1.2</f>
        <v>6666666.666666667</v>
      </c>
      <c r="J294" s="51">
        <v>8000000</v>
      </c>
      <c r="K294" s="34" t="s">
        <v>132</v>
      </c>
      <c r="L294" s="34" t="s">
        <v>21</v>
      </c>
      <c r="M294" s="66" t="s">
        <v>205</v>
      </c>
      <c r="N294" s="52" t="s">
        <v>74</v>
      </c>
      <c r="O294" s="52" t="s">
        <v>206</v>
      </c>
      <c r="P294" s="52"/>
      <c r="Q294" s="52" t="s">
        <v>201</v>
      </c>
      <c r="R294" s="8"/>
      <c r="S294" s="23"/>
      <c r="T294" s="20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</row>
    <row r="295" spans="1:170" customFormat="1" ht="40.9" customHeight="1">
      <c r="A295" s="1"/>
      <c r="B295" s="278"/>
      <c r="C295" s="279"/>
      <c r="D295" s="276">
        <v>287</v>
      </c>
      <c r="E295" s="34" t="s">
        <v>201</v>
      </c>
      <c r="F295" s="34" t="s">
        <v>201</v>
      </c>
      <c r="G295" s="52" t="s">
        <v>548</v>
      </c>
      <c r="H295" s="34" t="s">
        <v>19</v>
      </c>
      <c r="I295" s="116">
        <f>+Zásobník4[[#This Row],[Predpokladané náklady na realizáciu projektu '[eur s DPH']2]]/1.2</f>
        <v>958333.33333333337</v>
      </c>
      <c r="J295" s="51">
        <v>1150000</v>
      </c>
      <c r="K295" s="34" t="s">
        <v>132</v>
      </c>
      <c r="L295" s="34" t="s">
        <v>21</v>
      </c>
      <c r="M295" s="66" t="s">
        <v>202</v>
      </c>
      <c r="N295" s="52" t="s">
        <v>74</v>
      </c>
      <c r="O295" s="52" t="s">
        <v>206</v>
      </c>
      <c r="P295" s="52"/>
      <c r="Q295" s="52" t="s">
        <v>201</v>
      </c>
      <c r="R295" s="8"/>
      <c r="S295" s="23"/>
      <c r="T295" s="20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</row>
    <row r="296" spans="1:170" customFormat="1" ht="40.9" customHeight="1">
      <c r="A296" s="1"/>
      <c r="B296" s="278"/>
      <c r="C296" s="279"/>
      <c r="D296" s="276">
        <v>288</v>
      </c>
      <c r="E296" s="34" t="s">
        <v>201</v>
      </c>
      <c r="F296" s="34" t="s">
        <v>201</v>
      </c>
      <c r="G296" s="52" t="s">
        <v>549</v>
      </c>
      <c r="H296" s="34" t="s">
        <v>19</v>
      </c>
      <c r="I296" s="116">
        <f>+Zásobník4[[#This Row],[Predpokladané náklady na realizáciu projektu '[eur s DPH']2]]/1.2</f>
        <v>875000</v>
      </c>
      <c r="J296" s="51">
        <v>1050000</v>
      </c>
      <c r="K296" s="34" t="s">
        <v>132</v>
      </c>
      <c r="L296" s="34" t="s">
        <v>21</v>
      </c>
      <c r="M296" s="66" t="s">
        <v>202</v>
      </c>
      <c r="N296" s="52" t="s">
        <v>74</v>
      </c>
      <c r="O296" s="52" t="s">
        <v>206</v>
      </c>
      <c r="P296" s="52"/>
      <c r="Q296" s="52" t="s">
        <v>201</v>
      </c>
      <c r="R296" s="8"/>
      <c r="S296" s="23"/>
      <c r="T296" s="20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</row>
    <row r="297" spans="1:170" customFormat="1" ht="40.9" customHeight="1">
      <c r="A297" s="1"/>
      <c r="B297" s="278"/>
      <c r="C297" s="279"/>
      <c r="D297" s="276">
        <v>289</v>
      </c>
      <c r="E297" s="34" t="s">
        <v>201</v>
      </c>
      <c r="F297" s="34" t="s">
        <v>201</v>
      </c>
      <c r="G297" s="52" t="s">
        <v>550</v>
      </c>
      <c r="H297" s="34" t="s">
        <v>19</v>
      </c>
      <c r="I297" s="116">
        <f>+Zásobník4[[#This Row],[Predpokladané náklady na realizáciu projektu '[eur s DPH']2]]/1.2</f>
        <v>1291666.6666666667</v>
      </c>
      <c r="J297" s="51">
        <v>1550000</v>
      </c>
      <c r="K297" s="34" t="s">
        <v>132</v>
      </c>
      <c r="L297" s="34" t="s">
        <v>21</v>
      </c>
      <c r="M297" s="66" t="s">
        <v>202</v>
      </c>
      <c r="N297" s="52" t="s">
        <v>74</v>
      </c>
      <c r="O297" s="52" t="s">
        <v>206</v>
      </c>
      <c r="P297" s="52"/>
      <c r="Q297" s="52" t="s">
        <v>201</v>
      </c>
      <c r="R297" s="8"/>
      <c r="S297" s="23"/>
      <c r="T297" s="20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</row>
    <row r="298" spans="1:170" customFormat="1" ht="40.9" customHeight="1">
      <c r="A298" s="1"/>
      <c r="B298" s="278"/>
      <c r="C298" s="279"/>
      <c r="D298" s="276">
        <v>290</v>
      </c>
      <c r="E298" s="34" t="s">
        <v>201</v>
      </c>
      <c r="F298" s="34" t="s">
        <v>201</v>
      </c>
      <c r="G298" s="52" t="s">
        <v>551</v>
      </c>
      <c r="H298" s="34" t="s">
        <v>19</v>
      </c>
      <c r="I298" s="116">
        <f>+Zásobník4[[#This Row],[Predpokladané náklady na realizáciu projektu '[eur s DPH']2]]/1.2</f>
        <v>875000</v>
      </c>
      <c r="J298" s="51">
        <v>1050000</v>
      </c>
      <c r="K298" s="34" t="s">
        <v>132</v>
      </c>
      <c r="L298" s="34" t="s">
        <v>21</v>
      </c>
      <c r="M298" s="66" t="s">
        <v>202</v>
      </c>
      <c r="N298" s="52" t="s">
        <v>74</v>
      </c>
      <c r="O298" s="52" t="s">
        <v>206</v>
      </c>
      <c r="P298" s="52"/>
      <c r="Q298" s="52" t="s">
        <v>201</v>
      </c>
      <c r="R298" s="8"/>
      <c r="S298" s="23"/>
      <c r="T298" s="20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</row>
    <row r="299" spans="1:170" customFormat="1" ht="40.9" customHeight="1">
      <c r="A299" s="1"/>
      <c r="B299" s="278"/>
      <c r="C299" s="279"/>
      <c r="D299" s="276">
        <v>291</v>
      </c>
      <c r="E299" s="34" t="s">
        <v>201</v>
      </c>
      <c r="F299" s="34" t="s">
        <v>201</v>
      </c>
      <c r="G299" s="52" t="s">
        <v>552</v>
      </c>
      <c r="H299" s="34" t="s">
        <v>19</v>
      </c>
      <c r="I299" s="116">
        <f>+Zásobník4[[#This Row],[Predpokladané náklady na realizáciu projektu '[eur s DPH']2]]/1.2</f>
        <v>875000</v>
      </c>
      <c r="J299" s="51">
        <v>1050000</v>
      </c>
      <c r="K299" s="34" t="s">
        <v>132</v>
      </c>
      <c r="L299" s="34" t="s">
        <v>21</v>
      </c>
      <c r="M299" s="66" t="s">
        <v>202</v>
      </c>
      <c r="N299" s="52" t="s">
        <v>74</v>
      </c>
      <c r="O299" s="52" t="s">
        <v>206</v>
      </c>
      <c r="P299" s="52"/>
      <c r="Q299" s="52" t="s">
        <v>201</v>
      </c>
      <c r="R299" s="8"/>
      <c r="S299" s="23"/>
      <c r="T299" s="20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</row>
    <row r="300" spans="1:170" customFormat="1" ht="40.9" customHeight="1">
      <c r="A300" s="1"/>
      <c r="B300" s="278"/>
      <c r="C300" s="279"/>
      <c r="D300" s="276">
        <v>292</v>
      </c>
      <c r="E300" s="34" t="s">
        <v>201</v>
      </c>
      <c r="F300" s="34" t="s">
        <v>201</v>
      </c>
      <c r="G300" s="52" t="s">
        <v>553</v>
      </c>
      <c r="H300" s="34" t="s">
        <v>19</v>
      </c>
      <c r="I300" s="116">
        <f>+Zásobník4[[#This Row],[Predpokladané náklady na realizáciu projektu '[eur s DPH']2]]/1.2</f>
        <v>875000</v>
      </c>
      <c r="J300" s="51">
        <v>1050000</v>
      </c>
      <c r="K300" s="34" t="s">
        <v>132</v>
      </c>
      <c r="L300" s="34" t="s">
        <v>21</v>
      </c>
      <c r="M300" s="66" t="s">
        <v>202</v>
      </c>
      <c r="N300" s="52" t="s">
        <v>74</v>
      </c>
      <c r="O300" s="52" t="s">
        <v>206</v>
      </c>
      <c r="P300" s="52"/>
      <c r="Q300" s="52" t="s">
        <v>201</v>
      </c>
      <c r="R300" s="8"/>
      <c r="S300" s="23"/>
      <c r="T300" s="20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</row>
    <row r="301" spans="1:170" customFormat="1" ht="40.9" customHeight="1">
      <c r="A301" s="1"/>
      <c r="B301" s="278"/>
      <c r="C301" s="279"/>
      <c r="D301" s="276">
        <v>293</v>
      </c>
      <c r="E301" s="34" t="s">
        <v>201</v>
      </c>
      <c r="F301" s="34" t="s">
        <v>201</v>
      </c>
      <c r="G301" s="52" t="s">
        <v>554</v>
      </c>
      <c r="H301" s="34" t="s">
        <v>19</v>
      </c>
      <c r="I301" s="116">
        <f>+Zásobník4[[#This Row],[Predpokladané náklady na realizáciu projektu '[eur s DPH']2]]/1.2</f>
        <v>875000</v>
      </c>
      <c r="J301" s="51">
        <v>1050000</v>
      </c>
      <c r="K301" s="34" t="s">
        <v>132</v>
      </c>
      <c r="L301" s="34" t="s">
        <v>21</v>
      </c>
      <c r="M301" s="66" t="s">
        <v>202</v>
      </c>
      <c r="N301" s="52" t="s">
        <v>74</v>
      </c>
      <c r="O301" s="52" t="s">
        <v>206</v>
      </c>
      <c r="P301" s="52"/>
      <c r="Q301" s="52" t="s">
        <v>201</v>
      </c>
      <c r="R301" s="8"/>
      <c r="S301" s="23"/>
      <c r="T301" s="20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</row>
    <row r="302" spans="1:170" customFormat="1" ht="40.9" customHeight="1">
      <c r="A302" s="1"/>
      <c r="B302" s="278"/>
      <c r="C302" s="279"/>
      <c r="D302" s="276">
        <v>294</v>
      </c>
      <c r="E302" s="34" t="s">
        <v>201</v>
      </c>
      <c r="F302" s="34" t="s">
        <v>201</v>
      </c>
      <c r="G302" s="52" t="s">
        <v>555</v>
      </c>
      <c r="H302" s="34" t="s">
        <v>19</v>
      </c>
      <c r="I302" s="116">
        <f>+Zásobník4[[#This Row],[Predpokladané náklady na realizáciu projektu '[eur s DPH']2]]/1.2</f>
        <v>875000</v>
      </c>
      <c r="J302" s="51">
        <v>1050000</v>
      </c>
      <c r="K302" s="34" t="s">
        <v>132</v>
      </c>
      <c r="L302" s="34" t="s">
        <v>21</v>
      </c>
      <c r="M302" s="66" t="s">
        <v>202</v>
      </c>
      <c r="N302" s="52" t="s">
        <v>74</v>
      </c>
      <c r="O302" s="52" t="s">
        <v>206</v>
      </c>
      <c r="P302" s="52"/>
      <c r="Q302" s="52" t="s">
        <v>201</v>
      </c>
      <c r="R302" s="8"/>
      <c r="S302" s="23"/>
      <c r="T302" s="20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</row>
    <row r="303" spans="1:170" customFormat="1" ht="40.9" customHeight="1">
      <c r="A303" s="1"/>
      <c r="B303" s="278"/>
      <c r="C303" s="279"/>
      <c r="D303" s="276">
        <v>295</v>
      </c>
      <c r="E303" s="34" t="s">
        <v>201</v>
      </c>
      <c r="F303" s="34" t="s">
        <v>201</v>
      </c>
      <c r="G303" s="52" t="s">
        <v>556</v>
      </c>
      <c r="H303" s="34" t="s">
        <v>19</v>
      </c>
      <c r="I303" s="116">
        <f>+Zásobník4[[#This Row],[Predpokladané náklady na realizáciu projektu '[eur s DPH']2]]/1.2</f>
        <v>875000</v>
      </c>
      <c r="J303" s="51">
        <v>1050000</v>
      </c>
      <c r="K303" s="34" t="s">
        <v>132</v>
      </c>
      <c r="L303" s="34" t="s">
        <v>21</v>
      </c>
      <c r="M303" s="66" t="s">
        <v>202</v>
      </c>
      <c r="N303" s="52" t="s">
        <v>74</v>
      </c>
      <c r="O303" s="52" t="s">
        <v>206</v>
      </c>
      <c r="P303" s="52"/>
      <c r="Q303" s="52" t="s">
        <v>201</v>
      </c>
      <c r="R303" s="8"/>
      <c r="S303" s="23"/>
      <c r="T303" s="20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</row>
    <row r="304" spans="1:170" customFormat="1" ht="40.9" customHeight="1">
      <c r="A304" s="1"/>
      <c r="B304" s="278"/>
      <c r="C304" s="279"/>
      <c r="D304" s="276">
        <v>296</v>
      </c>
      <c r="E304" s="34" t="s">
        <v>201</v>
      </c>
      <c r="F304" s="34" t="s">
        <v>201</v>
      </c>
      <c r="G304" s="52" t="s">
        <v>219</v>
      </c>
      <c r="H304" s="34" t="s">
        <v>19</v>
      </c>
      <c r="I304" s="116">
        <f>+Zásobník4[[#This Row],[Predpokladané náklady na realizáciu projektu '[eur s DPH']2]]/1.2</f>
        <v>2710833.3333333335</v>
      </c>
      <c r="J304" s="51">
        <v>3253000</v>
      </c>
      <c r="K304" s="34" t="s">
        <v>132</v>
      </c>
      <c r="L304" s="34" t="s">
        <v>21</v>
      </c>
      <c r="M304" s="66" t="s">
        <v>205</v>
      </c>
      <c r="N304" s="52" t="s">
        <v>74</v>
      </c>
      <c r="O304" s="52" t="s">
        <v>206</v>
      </c>
      <c r="P304" s="52"/>
      <c r="Q304" s="52" t="s">
        <v>201</v>
      </c>
      <c r="R304" s="8"/>
      <c r="S304" s="23"/>
      <c r="T304" s="20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</row>
    <row r="305" spans="1:170" customFormat="1" ht="40.9" customHeight="1">
      <c r="A305" s="1"/>
      <c r="B305" s="278"/>
      <c r="C305" s="279"/>
      <c r="D305" s="276">
        <v>297</v>
      </c>
      <c r="E305" s="34" t="s">
        <v>201</v>
      </c>
      <c r="F305" s="34" t="s">
        <v>201</v>
      </c>
      <c r="G305" s="52" t="s">
        <v>207</v>
      </c>
      <c r="H305" s="34" t="s">
        <v>19</v>
      </c>
      <c r="I305" s="116">
        <f>+Zásobník4[[#This Row],[Predpokladané náklady na realizáciu projektu '[eur s DPH']2]]/1.2</f>
        <v>13583333.333333334</v>
      </c>
      <c r="J305" s="51">
        <v>16300000</v>
      </c>
      <c r="K305" s="34" t="s">
        <v>132</v>
      </c>
      <c r="L305" s="34" t="s">
        <v>21</v>
      </c>
      <c r="M305" s="66" t="s">
        <v>202</v>
      </c>
      <c r="N305" s="52" t="s">
        <v>74</v>
      </c>
      <c r="O305" s="52" t="s">
        <v>203</v>
      </c>
      <c r="P305" s="52"/>
      <c r="Q305" s="52" t="s">
        <v>201</v>
      </c>
      <c r="R305" s="8"/>
      <c r="S305" s="23"/>
      <c r="T305" s="20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</row>
    <row r="306" spans="1:170" customFormat="1" ht="40.9" customHeight="1">
      <c r="A306" s="1"/>
      <c r="B306" s="278"/>
      <c r="C306" s="279"/>
      <c r="D306" s="276">
        <v>298</v>
      </c>
      <c r="E306" s="34" t="s">
        <v>201</v>
      </c>
      <c r="F306" s="34" t="s">
        <v>201</v>
      </c>
      <c r="G306" s="52" t="s">
        <v>610</v>
      </c>
      <c r="H306" s="34" t="s">
        <v>19</v>
      </c>
      <c r="I306" s="116">
        <f>+Zásobník4[[#This Row],[Predpokladané náklady na realizáciu projektu '[eur s DPH']2]]/1.2</f>
        <v>32440</v>
      </c>
      <c r="J306" s="51">
        <v>38928</v>
      </c>
      <c r="K306" s="34" t="s">
        <v>132</v>
      </c>
      <c r="L306" s="34" t="s">
        <v>21</v>
      </c>
      <c r="M306" s="66" t="s">
        <v>202</v>
      </c>
      <c r="N306" s="52" t="s">
        <v>74</v>
      </c>
      <c r="O306" s="52" t="s">
        <v>203</v>
      </c>
      <c r="P306" s="52" t="s">
        <v>201</v>
      </c>
      <c r="Q306" s="52" t="s">
        <v>201</v>
      </c>
      <c r="R306" s="8"/>
      <c r="S306" s="23"/>
      <c r="T306" s="20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</row>
    <row r="307" spans="1:170" customFormat="1" ht="40.9" customHeight="1">
      <c r="A307" s="1"/>
      <c r="B307" s="278"/>
      <c r="C307" s="279"/>
      <c r="D307" s="276">
        <v>299</v>
      </c>
      <c r="E307" s="34" t="s">
        <v>201</v>
      </c>
      <c r="F307" s="34" t="s">
        <v>201</v>
      </c>
      <c r="G307" s="52" t="s">
        <v>557</v>
      </c>
      <c r="H307" s="34" t="s">
        <v>19</v>
      </c>
      <c r="I307" s="116">
        <f>+Zásobník4[[#This Row],[Predpokladané náklady na realizáciu projektu '[eur s DPH']2]]/1.2</f>
        <v>440000</v>
      </c>
      <c r="J307" s="51">
        <v>528000</v>
      </c>
      <c r="K307" s="34" t="s">
        <v>20</v>
      </c>
      <c r="L307" s="34" t="s">
        <v>21</v>
      </c>
      <c r="M307" s="66" t="s">
        <v>202</v>
      </c>
      <c r="N307" s="52" t="s">
        <v>74</v>
      </c>
      <c r="O307" s="52" t="s">
        <v>203</v>
      </c>
      <c r="P307" s="52" t="s">
        <v>201</v>
      </c>
      <c r="Q307" s="52" t="s">
        <v>201</v>
      </c>
      <c r="R307" s="8"/>
      <c r="S307" s="23"/>
      <c r="T307" s="20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</row>
    <row r="308" spans="1:170" customFormat="1" ht="40.9" customHeight="1">
      <c r="A308" s="1"/>
      <c r="B308" s="278"/>
      <c r="C308" s="279"/>
      <c r="D308" s="276">
        <v>300</v>
      </c>
      <c r="E308" s="34" t="s">
        <v>201</v>
      </c>
      <c r="F308" s="34" t="s">
        <v>201</v>
      </c>
      <c r="G308" s="52" t="s">
        <v>558</v>
      </c>
      <c r="H308" s="34" t="s">
        <v>19</v>
      </c>
      <c r="I308" s="116">
        <f>+Zásobník4[[#This Row],[Predpokladané náklady na realizáciu projektu '[eur s DPH']2]]/1.2</f>
        <v>155000</v>
      </c>
      <c r="J308" s="51">
        <v>186000</v>
      </c>
      <c r="K308" s="34" t="s">
        <v>132</v>
      </c>
      <c r="L308" s="34" t="s">
        <v>21</v>
      </c>
      <c r="M308" s="66" t="s">
        <v>202</v>
      </c>
      <c r="N308" s="52" t="s">
        <v>74</v>
      </c>
      <c r="O308" s="52" t="s">
        <v>203</v>
      </c>
      <c r="P308" s="52" t="s">
        <v>201</v>
      </c>
      <c r="Q308" s="52" t="s">
        <v>201</v>
      </c>
      <c r="R308" s="8"/>
      <c r="S308" s="23"/>
      <c r="T308" s="20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</row>
    <row r="309" spans="1:170" customFormat="1" ht="40.9" customHeight="1">
      <c r="A309" s="1"/>
      <c r="B309" s="278"/>
      <c r="C309" s="279"/>
      <c r="D309" s="276">
        <v>301</v>
      </c>
      <c r="E309" s="34" t="s">
        <v>201</v>
      </c>
      <c r="F309" s="34" t="s">
        <v>201</v>
      </c>
      <c r="G309" s="52" t="s">
        <v>558</v>
      </c>
      <c r="H309" s="34" t="s">
        <v>19</v>
      </c>
      <c r="I309" s="116">
        <f>+Zásobník4[[#This Row],[Predpokladané náklady na realizáciu projektu '[eur s DPH']2]]/1.2</f>
        <v>6251250</v>
      </c>
      <c r="J309" s="51">
        <f>7687500-186000</f>
        <v>7501500</v>
      </c>
      <c r="K309" s="34" t="s">
        <v>20</v>
      </c>
      <c r="L309" s="34" t="s">
        <v>21</v>
      </c>
      <c r="M309" s="66" t="s">
        <v>202</v>
      </c>
      <c r="N309" s="52" t="s">
        <v>74</v>
      </c>
      <c r="O309" s="52" t="s">
        <v>203</v>
      </c>
      <c r="P309" s="52"/>
      <c r="Q309" s="52" t="s">
        <v>201</v>
      </c>
      <c r="R309" s="8"/>
      <c r="S309" s="23"/>
      <c r="T309" s="20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</row>
    <row r="310" spans="1:170" customFormat="1" ht="40.9" customHeight="1">
      <c r="A310" s="1"/>
      <c r="B310" s="278"/>
      <c r="C310" s="279"/>
      <c r="D310" s="276">
        <v>302</v>
      </c>
      <c r="E310" s="34" t="s">
        <v>201</v>
      </c>
      <c r="F310" s="34" t="s">
        <v>201</v>
      </c>
      <c r="G310" s="52" t="s">
        <v>559</v>
      </c>
      <c r="H310" s="34" t="s">
        <v>19</v>
      </c>
      <c r="I310" s="116">
        <f>+Zásobník4[[#This Row],[Predpokladané náklady na realizáciu projektu '[eur s DPH']2]]/1.2</f>
        <v>6406250</v>
      </c>
      <c r="J310" s="51">
        <v>7687500</v>
      </c>
      <c r="K310" s="34" t="s">
        <v>132</v>
      </c>
      <c r="L310" s="34" t="s">
        <v>21</v>
      </c>
      <c r="M310" s="66" t="s">
        <v>202</v>
      </c>
      <c r="N310" s="52" t="s">
        <v>74</v>
      </c>
      <c r="O310" s="52" t="s">
        <v>203</v>
      </c>
      <c r="P310" s="52"/>
      <c r="Q310" s="52" t="s">
        <v>201</v>
      </c>
      <c r="R310" s="8"/>
      <c r="S310" s="23"/>
      <c r="T310" s="20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</row>
    <row r="311" spans="1:170" customFormat="1" ht="40.9" customHeight="1">
      <c r="A311" s="1"/>
      <c r="B311" s="278"/>
      <c r="C311" s="279"/>
      <c r="D311" s="276">
        <v>303</v>
      </c>
      <c r="E311" s="34" t="s">
        <v>201</v>
      </c>
      <c r="F311" s="34" t="s">
        <v>201</v>
      </c>
      <c r="G311" s="52" t="s">
        <v>560</v>
      </c>
      <c r="H311" s="34" t="s">
        <v>19</v>
      </c>
      <c r="I311" s="116">
        <f>+Zásobník4[[#This Row],[Predpokladané náklady na realizáciu projektu '[eur s DPH']2]]/1.2</f>
        <v>6406250</v>
      </c>
      <c r="J311" s="51">
        <v>7687500</v>
      </c>
      <c r="K311" s="34" t="s">
        <v>132</v>
      </c>
      <c r="L311" s="34" t="s">
        <v>21</v>
      </c>
      <c r="M311" s="66" t="s">
        <v>202</v>
      </c>
      <c r="N311" s="52" t="s">
        <v>74</v>
      </c>
      <c r="O311" s="52" t="s">
        <v>203</v>
      </c>
      <c r="P311" s="52"/>
      <c r="Q311" s="52" t="s">
        <v>201</v>
      </c>
      <c r="R311" s="8"/>
      <c r="S311" s="23"/>
      <c r="T311" s="20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</row>
    <row r="312" spans="1:170" customFormat="1" ht="40.9" customHeight="1">
      <c r="A312" s="1"/>
      <c r="B312" s="278"/>
      <c r="C312" s="279"/>
      <c r="D312" s="276">
        <v>304</v>
      </c>
      <c r="E312" s="34" t="s">
        <v>201</v>
      </c>
      <c r="F312" s="34" t="s">
        <v>201</v>
      </c>
      <c r="G312" s="52" t="s">
        <v>561</v>
      </c>
      <c r="H312" s="34" t="s">
        <v>19</v>
      </c>
      <c r="I312" s="116">
        <f>+Zásobník4[[#This Row],[Predpokladané náklady na realizáciu projektu '[eur s DPH']2]]/1.2</f>
        <v>6406250</v>
      </c>
      <c r="J312" s="51">
        <v>7687500</v>
      </c>
      <c r="K312" s="34" t="s">
        <v>132</v>
      </c>
      <c r="L312" s="34" t="s">
        <v>21</v>
      </c>
      <c r="M312" s="66" t="s">
        <v>202</v>
      </c>
      <c r="N312" s="52" t="s">
        <v>74</v>
      </c>
      <c r="O312" s="52" t="s">
        <v>203</v>
      </c>
      <c r="P312" s="52"/>
      <c r="Q312" s="52" t="s">
        <v>201</v>
      </c>
      <c r="R312" s="8"/>
      <c r="S312" s="23"/>
      <c r="T312" s="20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</row>
    <row r="313" spans="1:170" customFormat="1" ht="40.9" customHeight="1">
      <c r="A313" s="1"/>
      <c r="B313" s="278"/>
      <c r="C313" s="279"/>
      <c r="D313" s="276">
        <v>305</v>
      </c>
      <c r="E313" s="34" t="s">
        <v>201</v>
      </c>
      <c r="F313" s="34" t="s">
        <v>201</v>
      </c>
      <c r="G313" s="52" t="s">
        <v>562</v>
      </c>
      <c r="H313" s="34" t="s">
        <v>19</v>
      </c>
      <c r="I313" s="116">
        <f>+Zásobník4[[#This Row],[Predpokladané náklady na realizáciu projektu '[eur s DPH']2]]/1.2</f>
        <v>6406250</v>
      </c>
      <c r="J313" s="51">
        <v>7687500</v>
      </c>
      <c r="K313" s="34" t="s">
        <v>132</v>
      </c>
      <c r="L313" s="34" t="s">
        <v>21</v>
      </c>
      <c r="M313" s="66" t="s">
        <v>202</v>
      </c>
      <c r="N313" s="52" t="s">
        <v>74</v>
      </c>
      <c r="O313" s="52" t="s">
        <v>203</v>
      </c>
      <c r="P313" s="52"/>
      <c r="Q313" s="52" t="s">
        <v>201</v>
      </c>
      <c r="R313" s="8"/>
      <c r="S313" s="23"/>
      <c r="T313" s="20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</row>
    <row r="314" spans="1:170" customFormat="1" ht="40.9" customHeight="1">
      <c r="A314" s="1"/>
      <c r="B314" s="278"/>
      <c r="C314" s="279"/>
      <c r="D314" s="276">
        <v>306</v>
      </c>
      <c r="E314" s="34" t="s">
        <v>201</v>
      </c>
      <c r="F314" s="34" t="s">
        <v>201</v>
      </c>
      <c r="G314" s="52" t="s">
        <v>563</v>
      </c>
      <c r="H314" s="34" t="s">
        <v>19</v>
      </c>
      <c r="I314" s="116">
        <f>+Zásobník4[[#This Row],[Predpokladané náklady na realizáciu projektu '[eur s DPH']2]]/1.2</f>
        <v>6406250</v>
      </c>
      <c r="J314" s="51">
        <v>7687500</v>
      </c>
      <c r="K314" s="34" t="s">
        <v>132</v>
      </c>
      <c r="L314" s="34" t="s">
        <v>21</v>
      </c>
      <c r="M314" s="66" t="s">
        <v>202</v>
      </c>
      <c r="N314" s="52" t="s">
        <v>74</v>
      </c>
      <c r="O314" s="52" t="s">
        <v>203</v>
      </c>
      <c r="P314" s="52"/>
      <c r="Q314" s="52" t="s">
        <v>201</v>
      </c>
      <c r="R314" s="8"/>
      <c r="S314" s="23"/>
      <c r="T314" s="20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</row>
    <row r="315" spans="1:170" customFormat="1" ht="40.9" customHeight="1">
      <c r="A315" s="1"/>
      <c r="B315" s="278"/>
      <c r="C315" s="279"/>
      <c r="D315" s="276">
        <v>307</v>
      </c>
      <c r="E315" s="34" t="s">
        <v>201</v>
      </c>
      <c r="F315" s="34" t="s">
        <v>201</v>
      </c>
      <c r="G315" s="52" t="s">
        <v>564</v>
      </c>
      <c r="H315" s="34" t="s">
        <v>19</v>
      </c>
      <c r="I315" s="116">
        <f>+Zásobník4[[#This Row],[Predpokladané náklady na realizáciu projektu '[eur s DPH']2]]/1.2</f>
        <v>6406250</v>
      </c>
      <c r="J315" s="51">
        <v>7687500</v>
      </c>
      <c r="K315" s="34" t="s">
        <v>132</v>
      </c>
      <c r="L315" s="34" t="s">
        <v>21</v>
      </c>
      <c r="M315" s="66" t="s">
        <v>202</v>
      </c>
      <c r="N315" s="52" t="s">
        <v>74</v>
      </c>
      <c r="O315" s="52" t="s">
        <v>203</v>
      </c>
      <c r="P315" s="52"/>
      <c r="Q315" s="52" t="s">
        <v>201</v>
      </c>
      <c r="R315" s="8"/>
      <c r="S315" s="23"/>
      <c r="T315" s="20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</row>
    <row r="316" spans="1:170" customFormat="1" ht="40.9" customHeight="1">
      <c r="A316" s="1"/>
      <c r="B316" s="278"/>
      <c r="C316" s="279"/>
      <c r="D316" s="276">
        <v>308</v>
      </c>
      <c r="E316" s="34" t="s">
        <v>201</v>
      </c>
      <c r="F316" s="34" t="s">
        <v>201</v>
      </c>
      <c r="G316" s="52" t="s">
        <v>565</v>
      </c>
      <c r="H316" s="34" t="s">
        <v>19</v>
      </c>
      <c r="I316" s="116">
        <f>+Zásobník4[[#This Row],[Predpokladané náklady na realizáciu projektu '[eur s DPH']2]]/1.2</f>
        <v>6406250</v>
      </c>
      <c r="J316" s="51">
        <v>7687500</v>
      </c>
      <c r="K316" s="34" t="s">
        <v>132</v>
      </c>
      <c r="L316" s="34" t="s">
        <v>21</v>
      </c>
      <c r="M316" s="66" t="s">
        <v>202</v>
      </c>
      <c r="N316" s="52" t="s">
        <v>74</v>
      </c>
      <c r="O316" s="52" t="s">
        <v>203</v>
      </c>
      <c r="P316" s="52"/>
      <c r="Q316" s="52" t="s">
        <v>201</v>
      </c>
      <c r="R316" s="8"/>
      <c r="S316" s="23"/>
      <c r="T316" s="20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</row>
    <row r="317" spans="1:170" customFormat="1" ht="40.9" customHeight="1">
      <c r="A317" s="1"/>
      <c r="B317" s="278"/>
      <c r="C317" s="279"/>
      <c r="D317" s="276">
        <v>309</v>
      </c>
      <c r="E317" s="34" t="s">
        <v>201</v>
      </c>
      <c r="F317" s="34" t="s">
        <v>201</v>
      </c>
      <c r="G317" s="52" t="s">
        <v>566</v>
      </c>
      <c r="H317" s="34" t="s">
        <v>19</v>
      </c>
      <c r="I317" s="116">
        <f>+Zásobník4[[#This Row],[Predpokladané náklady na realizáciu projektu '[eur s DPH']2]]/1.2</f>
        <v>6406250</v>
      </c>
      <c r="J317" s="51">
        <v>7687500</v>
      </c>
      <c r="K317" s="34" t="s">
        <v>132</v>
      </c>
      <c r="L317" s="34" t="s">
        <v>21</v>
      </c>
      <c r="M317" s="66" t="s">
        <v>202</v>
      </c>
      <c r="N317" s="52" t="s">
        <v>74</v>
      </c>
      <c r="O317" s="52" t="s">
        <v>203</v>
      </c>
      <c r="P317" s="52"/>
      <c r="Q317" s="52" t="s">
        <v>201</v>
      </c>
      <c r="R317" s="8"/>
      <c r="S317" s="23"/>
      <c r="T317" s="20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</row>
    <row r="318" spans="1:170" customFormat="1" ht="40.9" customHeight="1">
      <c r="A318" s="1"/>
      <c r="B318" s="278"/>
      <c r="C318" s="279"/>
      <c r="D318" s="276">
        <v>310</v>
      </c>
      <c r="E318" s="34" t="s">
        <v>201</v>
      </c>
      <c r="F318" s="34" t="s">
        <v>201</v>
      </c>
      <c r="G318" s="52" t="s">
        <v>567</v>
      </c>
      <c r="H318" s="34" t="s">
        <v>19</v>
      </c>
      <c r="I318" s="116">
        <f>+Zásobník4[[#This Row],[Predpokladané náklady na realizáciu projektu '[eur s DPH']2]]/1.2</f>
        <v>7358333.333333334</v>
      </c>
      <c r="J318" s="51">
        <v>8830000</v>
      </c>
      <c r="K318" s="34" t="s">
        <v>132</v>
      </c>
      <c r="L318" s="34" t="s">
        <v>21</v>
      </c>
      <c r="M318" s="66" t="s">
        <v>202</v>
      </c>
      <c r="N318" s="52" t="s">
        <v>74</v>
      </c>
      <c r="O318" s="52" t="s">
        <v>203</v>
      </c>
      <c r="P318" s="52"/>
      <c r="Q318" s="52" t="s">
        <v>201</v>
      </c>
      <c r="R318" s="8"/>
      <c r="S318" s="23"/>
      <c r="T318" s="20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</row>
    <row r="319" spans="1:170" customFormat="1" ht="40.9" customHeight="1">
      <c r="A319" s="1"/>
      <c r="B319" s="278"/>
      <c r="C319" s="279"/>
      <c r="D319" s="276">
        <v>311</v>
      </c>
      <c r="E319" s="34" t="s">
        <v>201</v>
      </c>
      <c r="F319" s="34" t="s">
        <v>201</v>
      </c>
      <c r="G319" s="52" t="s">
        <v>568</v>
      </c>
      <c r="H319" s="34" t="s">
        <v>19</v>
      </c>
      <c r="I319" s="116">
        <f>+Zásobník4[[#This Row],[Predpokladané náklady na realizáciu projektu '[eur s DPH']2]]/1.2</f>
        <v>7358333.333333334</v>
      </c>
      <c r="J319" s="51">
        <v>8830000</v>
      </c>
      <c r="K319" s="34" t="s">
        <v>132</v>
      </c>
      <c r="L319" s="34" t="s">
        <v>21</v>
      </c>
      <c r="M319" s="66" t="s">
        <v>202</v>
      </c>
      <c r="N319" s="52" t="s">
        <v>74</v>
      </c>
      <c r="O319" s="52" t="s">
        <v>203</v>
      </c>
      <c r="P319" s="52"/>
      <c r="Q319" s="52" t="s">
        <v>201</v>
      </c>
      <c r="R319" s="8"/>
      <c r="S319" s="23"/>
      <c r="T319" s="20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</row>
    <row r="320" spans="1:170" customFormat="1" ht="40.9" customHeight="1">
      <c r="A320" s="1"/>
      <c r="B320" s="278"/>
      <c r="C320" s="279"/>
      <c r="D320" s="276">
        <v>312</v>
      </c>
      <c r="E320" s="34" t="s">
        <v>201</v>
      </c>
      <c r="F320" s="34" t="s">
        <v>201</v>
      </c>
      <c r="G320" s="52" t="s">
        <v>569</v>
      </c>
      <c r="H320" s="34" t="s">
        <v>19</v>
      </c>
      <c r="I320" s="116">
        <f>+Zásobník4[[#This Row],[Predpokladané náklady na realizáciu projektu '[eur s DPH']2]]/1.2</f>
        <v>7358333.333333334</v>
      </c>
      <c r="J320" s="51">
        <v>8830000</v>
      </c>
      <c r="K320" s="34" t="s">
        <v>132</v>
      </c>
      <c r="L320" s="34" t="s">
        <v>21</v>
      </c>
      <c r="M320" s="66" t="s">
        <v>202</v>
      </c>
      <c r="N320" s="52" t="s">
        <v>74</v>
      </c>
      <c r="O320" s="52" t="s">
        <v>203</v>
      </c>
      <c r="P320" s="52"/>
      <c r="Q320" s="52" t="s">
        <v>201</v>
      </c>
      <c r="R320" s="8"/>
      <c r="S320" s="23"/>
      <c r="T320" s="20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</row>
    <row r="321" spans="1:170" customFormat="1" ht="40.9" customHeight="1">
      <c r="A321" s="1"/>
      <c r="B321" s="278"/>
      <c r="C321" s="279"/>
      <c r="D321" s="276">
        <v>313</v>
      </c>
      <c r="E321" s="34" t="s">
        <v>201</v>
      </c>
      <c r="F321" s="34" t="s">
        <v>201</v>
      </c>
      <c r="G321" s="52" t="s">
        <v>570</v>
      </c>
      <c r="H321" s="34" t="s">
        <v>19</v>
      </c>
      <c r="I321" s="116">
        <f>+Zásobník4[[#This Row],[Predpokladané náklady na realizáciu projektu '[eur s DPH']2]]/1.2</f>
        <v>7358333.333333334</v>
      </c>
      <c r="J321" s="51">
        <v>8830000</v>
      </c>
      <c r="K321" s="34" t="s">
        <v>132</v>
      </c>
      <c r="L321" s="34" t="s">
        <v>21</v>
      </c>
      <c r="M321" s="66" t="s">
        <v>202</v>
      </c>
      <c r="N321" s="52" t="s">
        <v>74</v>
      </c>
      <c r="O321" s="52" t="s">
        <v>203</v>
      </c>
      <c r="P321" s="52"/>
      <c r="Q321" s="52" t="s">
        <v>201</v>
      </c>
      <c r="R321" s="8"/>
      <c r="S321" s="23"/>
      <c r="T321" s="20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</row>
    <row r="322" spans="1:170" customFormat="1" ht="40.9" customHeight="1">
      <c r="A322" s="1"/>
      <c r="B322" s="278"/>
      <c r="C322" s="279"/>
      <c r="D322" s="276">
        <v>314</v>
      </c>
      <c r="E322" s="34" t="s">
        <v>201</v>
      </c>
      <c r="F322" s="34" t="s">
        <v>201</v>
      </c>
      <c r="G322" s="52" t="s">
        <v>571</v>
      </c>
      <c r="H322" s="34" t="s">
        <v>19</v>
      </c>
      <c r="I322" s="116">
        <f>+Zásobník4[[#This Row],[Predpokladané náklady na realizáciu projektu '[eur s DPH']2]]/1.2</f>
        <v>7358333.333333334</v>
      </c>
      <c r="J322" s="51">
        <v>8830000</v>
      </c>
      <c r="K322" s="34" t="s">
        <v>132</v>
      </c>
      <c r="L322" s="34" t="s">
        <v>21</v>
      </c>
      <c r="M322" s="66" t="s">
        <v>202</v>
      </c>
      <c r="N322" s="52" t="s">
        <v>74</v>
      </c>
      <c r="O322" s="52" t="s">
        <v>203</v>
      </c>
      <c r="P322" s="52"/>
      <c r="Q322" s="52" t="s">
        <v>201</v>
      </c>
      <c r="R322" s="8"/>
      <c r="S322" s="23"/>
      <c r="T322" s="20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</row>
    <row r="323" spans="1:170" customFormat="1" ht="40.9" customHeight="1">
      <c r="A323" s="1"/>
      <c r="B323" s="278"/>
      <c r="C323" s="279"/>
      <c r="D323" s="276">
        <v>315</v>
      </c>
      <c r="E323" s="34" t="s">
        <v>201</v>
      </c>
      <c r="F323" s="34" t="s">
        <v>201</v>
      </c>
      <c r="G323" s="52" t="s">
        <v>214</v>
      </c>
      <c r="H323" s="34" t="s">
        <v>19</v>
      </c>
      <c r="I323" s="116">
        <f>+Zásobník4[[#This Row],[Predpokladané náklady na realizáciu projektu '[eur s DPH']2]]/1.2</f>
        <v>5475000</v>
      </c>
      <c r="J323" s="51">
        <v>6570000</v>
      </c>
      <c r="K323" s="34" t="s">
        <v>132</v>
      </c>
      <c r="L323" s="34" t="s">
        <v>21</v>
      </c>
      <c r="M323" s="66" t="s">
        <v>205</v>
      </c>
      <c r="N323" s="52" t="s">
        <v>74</v>
      </c>
      <c r="O323" s="52" t="s">
        <v>203</v>
      </c>
      <c r="P323" s="52"/>
      <c r="Q323" s="52" t="s">
        <v>201</v>
      </c>
      <c r="R323" s="8"/>
      <c r="S323" s="23"/>
      <c r="T323" s="20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</row>
    <row r="324" spans="1:170" customFormat="1" ht="40.9" customHeight="1">
      <c r="A324" s="1"/>
      <c r="B324" s="278"/>
      <c r="C324" s="279"/>
      <c r="D324" s="276">
        <v>316</v>
      </c>
      <c r="E324" s="34" t="s">
        <v>201</v>
      </c>
      <c r="F324" s="34" t="s">
        <v>201</v>
      </c>
      <c r="G324" s="52" t="s">
        <v>217</v>
      </c>
      <c r="H324" s="34" t="s">
        <v>19</v>
      </c>
      <c r="I324" s="116">
        <f>+Zásobník4[[#This Row],[Predpokladané náklady na realizáciu projektu '[eur s DPH']2]]/1.2</f>
        <v>3750000</v>
      </c>
      <c r="J324" s="51">
        <v>4500000</v>
      </c>
      <c r="K324" s="34" t="s">
        <v>132</v>
      </c>
      <c r="L324" s="34" t="s">
        <v>21</v>
      </c>
      <c r="M324" s="66" t="s">
        <v>205</v>
      </c>
      <c r="N324" s="52" t="s">
        <v>74</v>
      </c>
      <c r="O324" s="52" t="s">
        <v>206</v>
      </c>
      <c r="P324" s="52"/>
      <c r="Q324" s="52" t="s">
        <v>201</v>
      </c>
      <c r="R324" s="8"/>
      <c r="S324" s="23"/>
      <c r="T324" s="20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</row>
    <row r="325" spans="1:170" customFormat="1" ht="40.9" customHeight="1">
      <c r="A325" s="1"/>
      <c r="B325" s="278"/>
      <c r="C325" s="279"/>
      <c r="D325" s="276">
        <v>317</v>
      </c>
      <c r="E325" s="34" t="s">
        <v>201</v>
      </c>
      <c r="F325" s="34" t="s">
        <v>201</v>
      </c>
      <c r="G325" s="52" t="s">
        <v>211</v>
      </c>
      <c r="H325" s="34" t="s">
        <v>19</v>
      </c>
      <c r="I325" s="116">
        <f>+Zásobník4[[#This Row],[Predpokladané náklady na realizáciu projektu '[eur s DPH']2]]/1.2</f>
        <v>6666666.666666667</v>
      </c>
      <c r="J325" s="51">
        <v>8000000</v>
      </c>
      <c r="K325" s="34" t="s">
        <v>132</v>
      </c>
      <c r="L325" s="34" t="s">
        <v>21</v>
      </c>
      <c r="M325" s="66" t="s">
        <v>205</v>
      </c>
      <c r="N325" s="52" t="s">
        <v>74</v>
      </c>
      <c r="O325" s="52" t="s">
        <v>206</v>
      </c>
      <c r="P325" s="52"/>
      <c r="Q325" s="52" t="s">
        <v>201</v>
      </c>
      <c r="R325" s="8"/>
      <c r="S325" s="23"/>
      <c r="T325" s="20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</row>
    <row r="326" spans="1:170" customFormat="1" ht="40.9" customHeight="1">
      <c r="A326" s="1"/>
      <c r="B326" s="278"/>
      <c r="C326" s="279"/>
      <c r="D326" s="276">
        <v>318</v>
      </c>
      <c r="E326" s="34" t="s">
        <v>201</v>
      </c>
      <c r="F326" s="34" t="s">
        <v>201</v>
      </c>
      <c r="G326" s="52" t="s">
        <v>216</v>
      </c>
      <c r="H326" s="34" t="s">
        <v>19</v>
      </c>
      <c r="I326" s="116">
        <f>+Zásobník4[[#This Row],[Predpokladané náklady na realizáciu projektu '[eur s DPH']2]]/1.2</f>
        <v>3800000</v>
      </c>
      <c r="J326" s="51">
        <v>4560000</v>
      </c>
      <c r="K326" s="34" t="s">
        <v>132</v>
      </c>
      <c r="L326" s="34" t="s">
        <v>21</v>
      </c>
      <c r="M326" s="66" t="s">
        <v>205</v>
      </c>
      <c r="N326" s="52" t="s">
        <v>74</v>
      </c>
      <c r="O326" s="52" t="s">
        <v>206</v>
      </c>
      <c r="P326" s="52"/>
      <c r="Q326" s="52" t="s">
        <v>201</v>
      </c>
      <c r="R326" s="8"/>
      <c r="S326" s="23"/>
      <c r="T326" s="20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</row>
    <row r="327" spans="1:170" customFormat="1" ht="40.9" customHeight="1">
      <c r="A327" s="1"/>
      <c r="B327" s="278"/>
      <c r="C327" s="279"/>
      <c r="D327" s="276">
        <v>319</v>
      </c>
      <c r="E327" s="34" t="s">
        <v>201</v>
      </c>
      <c r="F327" s="34" t="s">
        <v>201</v>
      </c>
      <c r="G327" s="52" t="s">
        <v>572</v>
      </c>
      <c r="H327" s="34" t="s">
        <v>19</v>
      </c>
      <c r="I327" s="116">
        <f>+Zásobník4[[#This Row],[Predpokladané náklady na realizáciu projektu '[eur s DPH']2]]/1.2</f>
        <v>599166.66666666674</v>
      </c>
      <c r="J327" s="51">
        <v>719000</v>
      </c>
      <c r="K327" s="34" t="s">
        <v>132</v>
      </c>
      <c r="L327" s="34" t="s">
        <v>21</v>
      </c>
      <c r="M327" s="66" t="s">
        <v>209</v>
      </c>
      <c r="N327" s="52" t="s">
        <v>74</v>
      </c>
      <c r="O327" s="52" t="s">
        <v>206</v>
      </c>
      <c r="P327" s="52"/>
      <c r="Q327" s="52" t="s">
        <v>201</v>
      </c>
      <c r="R327" s="8"/>
      <c r="S327" s="23"/>
      <c r="T327" s="20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</row>
    <row r="328" spans="1:170" customFormat="1" ht="40.9" customHeight="1">
      <c r="A328" s="1"/>
      <c r="B328" s="278"/>
      <c r="C328" s="279"/>
      <c r="D328" s="276">
        <v>320</v>
      </c>
      <c r="E328" s="34" t="s">
        <v>201</v>
      </c>
      <c r="F328" s="34" t="s">
        <v>201</v>
      </c>
      <c r="G328" s="52" t="s">
        <v>573</v>
      </c>
      <c r="H328" s="34" t="s">
        <v>19</v>
      </c>
      <c r="I328" s="116">
        <f>+Zásobník4[[#This Row],[Predpokladané náklady na realizáciu projektu '[eur s DPH']2]]/1.2</f>
        <v>169166.66666666669</v>
      </c>
      <c r="J328" s="51">
        <v>203000</v>
      </c>
      <c r="K328" s="34" t="s">
        <v>132</v>
      </c>
      <c r="L328" s="34" t="s">
        <v>21</v>
      </c>
      <c r="M328" s="66" t="s">
        <v>202</v>
      </c>
      <c r="N328" s="52" t="s">
        <v>74</v>
      </c>
      <c r="O328" s="52" t="s">
        <v>206</v>
      </c>
      <c r="P328" s="52"/>
      <c r="Q328" s="52" t="s">
        <v>201</v>
      </c>
      <c r="R328" s="8"/>
      <c r="S328" s="23"/>
      <c r="T328" s="20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</row>
    <row r="329" spans="1:170" customFormat="1" ht="40.9" customHeight="1">
      <c r="A329" s="1"/>
      <c r="B329" s="278"/>
      <c r="C329" s="279"/>
      <c r="D329" s="276">
        <v>321</v>
      </c>
      <c r="E329" s="34" t="s">
        <v>201</v>
      </c>
      <c r="F329" s="34" t="s">
        <v>201</v>
      </c>
      <c r="G329" s="52" t="s">
        <v>574</v>
      </c>
      <c r="H329" s="34" t="s">
        <v>19</v>
      </c>
      <c r="I329" s="116">
        <f>+Zásobník4[[#This Row],[Predpokladané náklady na realizáciu projektu '[eur s DPH']2]]/1.2</f>
        <v>490000</v>
      </c>
      <c r="J329" s="51">
        <v>588000</v>
      </c>
      <c r="K329" s="34" t="s">
        <v>132</v>
      </c>
      <c r="L329" s="34" t="s">
        <v>21</v>
      </c>
      <c r="M329" s="66" t="s">
        <v>202</v>
      </c>
      <c r="N329" s="52" t="s">
        <v>74</v>
      </c>
      <c r="O329" s="52" t="s">
        <v>206</v>
      </c>
      <c r="P329" s="52"/>
      <c r="Q329" s="52" t="s">
        <v>201</v>
      </c>
      <c r="R329" s="8"/>
      <c r="S329" s="23"/>
      <c r="T329" s="20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</row>
    <row r="330" spans="1:170" customFormat="1" ht="40.9" customHeight="1">
      <c r="A330" s="1"/>
      <c r="B330" s="278"/>
      <c r="C330" s="279"/>
      <c r="D330" s="276">
        <v>322</v>
      </c>
      <c r="E330" s="34" t="s">
        <v>201</v>
      </c>
      <c r="F330" s="34" t="s">
        <v>201</v>
      </c>
      <c r="G330" s="52" t="s">
        <v>324</v>
      </c>
      <c r="H330" s="34" t="s">
        <v>19</v>
      </c>
      <c r="I330" s="116">
        <f>+Zásobník4[[#This Row],[Predpokladané náklady na realizáciu projektu '[eur s DPH']2]]/1.2</f>
        <v>1158333.3333333335</v>
      </c>
      <c r="J330" s="51">
        <v>1390000</v>
      </c>
      <c r="K330" s="34" t="s">
        <v>132</v>
      </c>
      <c r="L330" s="34" t="s">
        <v>21</v>
      </c>
      <c r="M330" s="66" t="s">
        <v>227</v>
      </c>
      <c r="N330" s="52" t="s">
        <v>74</v>
      </c>
      <c r="O330" s="52" t="s">
        <v>203</v>
      </c>
      <c r="P330" s="52"/>
      <c r="Q330" s="52" t="s">
        <v>201</v>
      </c>
      <c r="R330" s="8"/>
      <c r="S330" s="23"/>
      <c r="T330" s="20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</row>
    <row r="331" spans="1:170" customFormat="1" ht="40.9" customHeight="1">
      <c r="A331" s="1"/>
      <c r="B331" s="278"/>
      <c r="C331" s="279"/>
      <c r="D331" s="276">
        <v>323</v>
      </c>
      <c r="E331" s="34" t="s">
        <v>201</v>
      </c>
      <c r="F331" s="34" t="s">
        <v>201</v>
      </c>
      <c r="G331" s="52" t="s">
        <v>575</v>
      </c>
      <c r="H331" s="34" t="s">
        <v>19</v>
      </c>
      <c r="I331" s="116">
        <f>+Zásobník4[[#This Row],[Predpokladané náklady na realizáciu projektu '[eur s DPH']2]]/1.2</f>
        <v>87500</v>
      </c>
      <c r="J331" s="51">
        <v>105000</v>
      </c>
      <c r="K331" s="34" t="s">
        <v>132</v>
      </c>
      <c r="L331" s="34" t="s">
        <v>21</v>
      </c>
      <c r="M331" s="66" t="s">
        <v>202</v>
      </c>
      <c r="N331" s="52" t="s">
        <v>74</v>
      </c>
      <c r="O331" s="52" t="s">
        <v>203</v>
      </c>
      <c r="P331" s="52"/>
      <c r="Q331" s="52" t="s">
        <v>201</v>
      </c>
      <c r="R331" s="8"/>
      <c r="S331" s="23"/>
      <c r="T331" s="20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</row>
    <row r="332" spans="1:170" customFormat="1" ht="40.9" customHeight="1">
      <c r="A332" s="1"/>
      <c r="B332" s="278"/>
      <c r="C332" s="279"/>
      <c r="D332" s="276">
        <v>324</v>
      </c>
      <c r="E332" s="34" t="s">
        <v>201</v>
      </c>
      <c r="F332" s="34" t="s">
        <v>201</v>
      </c>
      <c r="G332" s="52" t="s">
        <v>576</v>
      </c>
      <c r="H332" s="34" t="s">
        <v>19</v>
      </c>
      <c r="I332" s="116">
        <f>+Zásobník4[[#This Row],[Predpokladané náklady na realizáciu projektu '[eur s DPH']2]]/1.2</f>
        <v>1733333.3333333335</v>
      </c>
      <c r="J332" s="51">
        <v>2080000</v>
      </c>
      <c r="K332" s="34" t="s">
        <v>132</v>
      </c>
      <c r="L332" s="34" t="s">
        <v>21</v>
      </c>
      <c r="M332" s="66" t="s">
        <v>202</v>
      </c>
      <c r="N332" s="52" t="s">
        <v>74</v>
      </c>
      <c r="O332" s="52" t="s">
        <v>203</v>
      </c>
      <c r="P332" s="52"/>
      <c r="Q332" s="52" t="s">
        <v>201</v>
      </c>
      <c r="R332" s="8"/>
      <c r="S332" s="23"/>
      <c r="T332" s="20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</row>
    <row r="333" spans="1:170" customFormat="1" ht="40.9" customHeight="1">
      <c r="A333" s="1"/>
      <c r="B333" s="278"/>
      <c r="C333" s="279"/>
      <c r="D333" s="276">
        <v>325</v>
      </c>
      <c r="E333" s="34" t="s">
        <v>201</v>
      </c>
      <c r="F333" s="34" t="s">
        <v>201</v>
      </c>
      <c r="G333" s="52" t="s">
        <v>577</v>
      </c>
      <c r="H333" s="34" t="s">
        <v>19</v>
      </c>
      <c r="I333" s="116">
        <f>+Zásobník4[[#This Row],[Predpokladané náklady na realizáciu projektu '[eur s DPH']2]]/1.2</f>
        <v>1733333.3333333335</v>
      </c>
      <c r="J333" s="51">
        <v>2080000</v>
      </c>
      <c r="K333" s="34" t="s">
        <v>132</v>
      </c>
      <c r="L333" s="34" t="s">
        <v>21</v>
      </c>
      <c r="M333" s="66" t="s">
        <v>202</v>
      </c>
      <c r="N333" s="52" t="s">
        <v>74</v>
      </c>
      <c r="O333" s="52" t="s">
        <v>203</v>
      </c>
      <c r="P333" s="52"/>
      <c r="Q333" s="52" t="s">
        <v>201</v>
      </c>
      <c r="R333" s="8"/>
      <c r="S333" s="23"/>
      <c r="T333" s="20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</row>
    <row r="334" spans="1:170" customFormat="1" ht="40.9" customHeight="1">
      <c r="A334" s="1"/>
      <c r="B334" s="278"/>
      <c r="C334" s="279"/>
      <c r="D334" s="276">
        <v>326</v>
      </c>
      <c r="E334" s="34" t="s">
        <v>201</v>
      </c>
      <c r="F334" s="34" t="s">
        <v>201</v>
      </c>
      <c r="G334" s="52" t="s">
        <v>578</v>
      </c>
      <c r="H334" s="34" t="s">
        <v>19</v>
      </c>
      <c r="I334" s="116">
        <f>+Zásobník4[[#This Row],[Predpokladané náklady na realizáciu projektu '[eur s DPH']2]]/1.2</f>
        <v>833333.33333333337</v>
      </c>
      <c r="J334" s="51">
        <v>1000000</v>
      </c>
      <c r="K334" s="34" t="s">
        <v>132</v>
      </c>
      <c r="L334" s="34" t="s">
        <v>21</v>
      </c>
      <c r="M334" s="66" t="s">
        <v>202</v>
      </c>
      <c r="N334" s="52" t="s">
        <v>74</v>
      </c>
      <c r="O334" s="52" t="s">
        <v>203</v>
      </c>
      <c r="P334" s="52"/>
      <c r="Q334" s="52" t="s">
        <v>201</v>
      </c>
      <c r="R334" s="8"/>
      <c r="S334" s="23"/>
      <c r="T334" s="20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</row>
    <row r="335" spans="1:170" customFormat="1" ht="40.9" customHeight="1">
      <c r="A335" s="1"/>
      <c r="B335" s="278"/>
      <c r="C335" s="279"/>
      <c r="D335" s="276">
        <v>327</v>
      </c>
      <c r="E335" s="34" t="s">
        <v>201</v>
      </c>
      <c r="F335" s="34" t="s">
        <v>201</v>
      </c>
      <c r="G335" s="52" t="s">
        <v>579</v>
      </c>
      <c r="H335" s="34" t="s">
        <v>19</v>
      </c>
      <c r="I335" s="116">
        <f>+Zásobník4[[#This Row],[Predpokladané náklady na realizáciu projektu '[eur s DPH']2]]/1.2</f>
        <v>833333.33333333337</v>
      </c>
      <c r="J335" s="51">
        <v>1000000</v>
      </c>
      <c r="K335" s="34" t="s">
        <v>132</v>
      </c>
      <c r="L335" s="34" t="s">
        <v>21</v>
      </c>
      <c r="M335" s="66" t="s">
        <v>202</v>
      </c>
      <c r="N335" s="52" t="s">
        <v>74</v>
      </c>
      <c r="O335" s="52" t="s">
        <v>203</v>
      </c>
      <c r="P335" s="52"/>
      <c r="Q335" s="52" t="s">
        <v>201</v>
      </c>
      <c r="R335" s="8"/>
      <c r="S335" s="23"/>
      <c r="T335" s="20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</row>
    <row r="336" spans="1:170" customFormat="1" ht="40.9" customHeight="1">
      <c r="A336" s="1"/>
      <c r="B336" s="278"/>
      <c r="C336" s="279"/>
      <c r="D336" s="276">
        <v>328</v>
      </c>
      <c r="E336" s="34" t="s">
        <v>201</v>
      </c>
      <c r="F336" s="34" t="s">
        <v>201</v>
      </c>
      <c r="G336" s="52" t="s">
        <v>580</v>
      </c>
      <c r="H336" s="34" t="s">
        <v>19</v>
      </c>
      <c r="I336" s="116">
        <f>+Zásobník4[[#This Row],[Predpokladané náklady na realizáciu projektu '[eur s DPH']2]]/1.2</f>
        <v>192500</v>
      </c>
      <c r="J336" s="51">
        <v>231000</v>
      </c>
      <c r="K336" s="34" t="s">
        <v>132</v>
      </c>
      <c r="L336" s="34" t="s">
        <v>21</v>
      </c>
      <c r="M336" s="66" t="s">
        <v>225</v>
      </c>
      <c r="N336" s="52" t="s">
        <v>74</v>
      </c>
      <c r="O336" s="52" t="s">
        <v>206</v>
      </c>
      <c r="P336" s="52"/>
      <c r="Q336" s="52" t="s">
        <v>201</v>
      </c>
      <c r="R336" s="8"/>
      <c r="S336" s="23"/>
      <c r="T336" s="20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</row>
    <row r="337" spans="1:170" customFormat="1" ht="40.9" customHeight="1">
      <c r="A337" s="1"/>
      <c r="B337" s="278"/>
      <c r="C337" s="279"/>
      <c r="D337" s="276">
        <v>329</v>
      </c>
      <c r="E337" s="34" t="s">
        <v>201</v>
      </c>
      <c r="F337" s="34" t="s">
        <v>201</v>
      </c>
      <c r="G337" s="52" t="s">
        <v>581</v>
      </c>
      <c r="H337" s="34" t="s">
        <v>19</v>
      </c>
      <c r="I337" s="116">
        <f>+Zásobník4[[#This Row],[Predpokladané náklady na realizáciu projektu '[eur s DPH']2]]/1.2</f>
        <v>97500</v>
      </c>
      <c r="J337" s="51">
        <v>117000</v>
      </c>
      <c r="K337" s="34" t="s">
        <v>132</v>
      </c>
      <c r="L337" s="34" t="s">
        <v>21</v>
      </c>
      <c r="M337" s="66" t="s">
        <v>225</v>
      </c>
      <c r="N337" s="52" t="s">
        <v>74</v>
      </c>
      <c r="O337" s="52" t="s">
        <v>206</v>
      </c>
      <c r="P337" s="52"/>
      <c r="Q337" s="52" t="s">
        <v>201</v>
      </c>
      <c r="R337" s="8"/>
      <c r="S337" s="23"/>
      <c r="T337" s="20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</row>
    <row r="338" spans="1:170" customFormat="1" ht="40.9" customHeight="1">
      <c r="A338" s="1"/>
      <c r="B338" s="278"/>
      <c r="C338" s="279"/>
      <c r="D338" s="276">
        <v>330</v>
      </c>
      <c r="E338" s="34" t="s">
        <v>201</v>
      </c>
      <c r="F338" s="34" t="s">
        <v>201</v>
      </c>
      <c r="G338" s="52" t="s">
        <v>582</v>
      </c>
      <c r="H338" s="34" t="s">
        <v>19</v>
      </c>
      <c r="I338" s="116">
        <f>+Zásobník4[[#This Row],[Predpokladané náklady na realizáciu projektu '[eur s DPH']2]]/1.2</f>
        <v>1964285</v>
      </c>
      <c r="J338" s="51">
        <v>2357142</v>
      </c>
      <c r="K338" s="34" t="s">
        <v>132</v>
      </c>
      <c r="L338" s="34" t="s">
        <v>21</v>
      </c>
      <c r="M338" s="66" t="s">
        <v>202</v>
      </c>
      <c r="N338" s="52" t="s">
        <v>74</v>
      </c>
      <c r="O338" s="52" t="s">
        <v>203</v>
      </c>
      <c r="P338" s="52"/>
      <c r="Q338" s="52" t="s">
        <v>201</v>
      </c>
      <c r="R338" s="8"/>
      <c r="S338" s="23"/>
      <c r="T338" s="20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</row>
    <row r="339" spans="1:170" customFormat="1" ht="40.9" customHeight="1">
      <c r="A339" s="1"/>
      <c r="B339" s="278"/>
      <c r="C339" s="279"/>
      <c r="D339" s="276">
        <v>331</v>
      </c>
      <c r="E339" s="34" t="s">
        <v>201</v>
      </c>
      <c r="F339" s="34" t="s">
        <v>201</v>
      </c>
      <c r="G339" s="52" t="s">
        <v>583</v>
      </c>
      <c r="H339" s="34" t="s">
        <v>19</v>
      </c>
      <c r="I339" s="116">
        <f>+Zásobník4[[#This Row],[Predpokladané náklady na realizáciu projektu '[eur s DPH']2]]/1.2</f>
        <v>1964285</v>
      </c>
      <c r="J339" s="51">
        <v>2357142</v>
      </c>
      <c r="K339" s="34" t="s">
        <v>132</v>
      </c>
      <c r="L339" s="34" t="s">
        <v>21</v>
      </c>
      <c r="M339" s="66" t="s">
        <v>202</v>
      </c>
      <c r="N339" s="52" t="s">
        <v>74</v>
      </c>
      <c r="O339" s="52" t="s">
        <v>203</v>
      </c>
      <c r="P339" s="52"/>
      <c r="Q339" s="52" t="s">
        <v>201</v>
      </c>
      <c r="R339" s="8"/>
      <c r="S339" s="23"/>
      <c r="T339" s="20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</row>
    <row r="340" spans="1:170" customFormat="1" ht="40.9" customHeight="1">
      <c r="A340" s="1"/>
      <c r="B340" s="278"/>
      <c r="C340" s="279"/>
      <c r="D340" s="276">
        <v>332</v>
      </c>
      <c r="E340" s="34" t="s">
        <v>201</v>
      </c>
      <c r="F340" s="34" t="s">
        <v>201</v>
      </c>
      <c r="G340" s="52" t="s">
        <v>584</v>
      </c>
      <c r="H340" s="34" t="s">
        <v>19</v>
      </c>
      <c r="I340" s="116">
        <f>+Zásobník4[[#This Row],[Predpokladané náklady na realizáciu projektu '[eur s DPH']2]]/1.2</f>
        <v>1964285</v>
      </c>
      <c r="J340" s="51">
        <v>2357142</v>
      </c>
      <c r="K340" s="34" t="s">
        <v>132</v>
      </c>
      <c r="L340" s="34" t="s">
        <v>21</v>
      </c>
      <c r="M340" s="66" t="s">
        <v>202</v>
      </c>
      <c r="N340" s="52" t="s">
        <v>74</v>
      </c>
      <c r="O340" s="52" t="s">
        <v>203</v>
      </c>
      <c r="P340" s="52"/>
      <c r="Q340" s="52" t="s">
        <v>201</v>
      </c>
      <c r="R340" s="8"/>
      <c r="S340" s="23"/>
      <c r="T340" s="20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</row>
    <row r="341" spans="1:170" customFormat="1" ht="40.9" customHeight="1">
      <c r="A341" s="1"/>
      <c r="B341" s="278"/>
      <c r="C341" s="279"/>
      <c r="D341" s="276">
        <v>333</v>
      </c>
      <c r="E341" s="34" t="s">
        <v>201</v>
      </c>
      <c r="F341" s="34" t="s">
        <v>201</v>
      </c>
      <c r="G341" s="52" t="s">
        <v>585</v>
      </c>
      <c r="H341" s="34" t="s">
        <v>19</v>
      </c>
      <c r="I341" s="116">
        <f>+Zásobník4[[#This Row],[Predpokladané náklady na realizáciu projektu '[eur s DPH']2]]/1.2</f>
        <v>1964285</v>
      </c>
      <c r="J341" s="51">
        <v>2357142</v>
      </c>
      <c r="K341" s="34" t="s">
        <v>132</v>
      </c>
      <c r="L341" s="34" t="s">
        <v>21</v>
      </c>
      <c r="M341" s="66" t="s">
        <v>202</v>
      </c>
      <c r="N341" s="52" t="s">
        <v>74</v>
      </c>
      <c r="O341" s="52" t="s">
        <v>203</v>
      </c>
      <c r="P341" s="52"/>
      <c r="Q341" s="52" t="s">
        <v>201</v>
      </c>
      <c r="R341" s="8"/>
      <c r="S341" s="23"/>
      <c r="T341" s="20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</row>
    <row r="342" spans="1:170" customFormat="1" ht="40.9" customHeight="1">
      <c r="A342" s="1"/>
      <c r="B342" s="278"/>
      <c r="C342" s="279"/>
      <c r="D342" s="276">
        <v>334</v>
      </c>
      <c r="E342" s="34" t="s">
        <v>201</v>
      </c>
      <c r="F342" s="34" t="s">
        <v>201</v>
      </c>
      <c r="G342" s="52" t="s">
        <v>586</v>
      </c>
      <c r="H342" s="34" t="s">
        <v>19</v>
      </c>
      <c r="I342" s="116">
        <f>+Zásobník4[[#This Row],[Predpokladané náklady na realizáciu projektu '[eur s DPH']2]]/1.2</f>
        <v>1964285</v>
      </c>
      <c r="J342" s="51">
        <v>2357142</v>
      </c>
      <c r="K342" s="34" t="s">
        <v>132</v>
      </c>
      <c r="L342" s="34" t="s">
        <v>21</v>
      </c>
      <c r="M342" s="66" t="s">
        <v>202</v>
      </c>
      <c r="N342" s="52" t="s">
        <v>74</v>
      </c>
      <c r="O342" s="52" t="s">
        <v>203</v>
      </c>
      <c r="P342" s="52"/>
      <c r="Q342" s="52" t="s">
        <v>201</v>
      </c>
      <c r="R342" s="8"/>
      <c r="S342" s="23"/>
      <c r="T342" s="20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</row>
    <row r="343" spans="1:170" customFormat="1" ht="40.9" customHeight="1">
      <c r="A343" s="1"/>
      <c r="B343" s="278"/>
      <c r="C343" s="279"/>
      <c r="D343" s="276">
        <v>335</v>
      </c>
      <c r="E343" s="34" t="s">
        <v>201</v>
      </c>
      <c r="F343" s="34" t="s">
        <v>201</v>
      </c>
      <c r="G343" s="52" t="s">
        <v>587</v>
      </c>
      <c r="H343" s="34" t="s">
        <v>19</v>
      </c>
      <c r="I343" s="116">
        <f>+Zásobník4[[#This Row],[Predpokladané náklady na realizáciu projektu '[eur s DPH']2]]/1.2</f>
        <v>1964285</v>
      </c>
      <c r="J343" s="51">
        <v>2357142</v>
      </c>
      <c r="K343" s="34" t="s">
        <v>132</v>
      </c>
      <c r="L343" s="34" t="s">
        <v>21</v>
      </c>
      <c r="M343" s="66" t="s">
        <v>202</v>
      </c>
      <c r="N343" s="52" t="s">
        <v>74</v>
      </c>
      <c r="O343" s="52" t="s">
        <v>203</v>
      </c>
      <c r="P343" s="52"/>
      <c r="Q343" s="52" t="s">
        <v>201</v>
      </c>
      <c r="R343" s="8"/>
      <c r="S343" s="23"/>
      <c r="T343" s="20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</row>
    <row r="344" spans="1:170" customFormat="1" ht="40.9" customHeight="1">
      <c r="A344" s="1"/>
      <c r="B344" s="278"/>
      <c r="C344" s="279"/>
      <c r="D344" s="276">
        <v>336</v>
      </c>
      <c r="E344" s="34" t="s">
        <v>201</v>
      </c>
      <c r="F344" s="34" t="s">
        <v>201</v>
      </c>
      <c r="G344" s="52" t="s">
        <v>588</v>
      </c>
      <c r="H344" s="34" t="s">
        <v>19</v>
      </c>
      <c r="I344" s="116">
        <f>+Zásobník4[[#This Row],[Predpokladané náklady na realizáciu projektu '[eur s DPH']2]]/1.2</f>
        <v>1964290</v>
      </c>
      <c r="J344" s="51">
        <v>2357148</v>
      </c>
      <c r="K344" s="34" t="s">
        <v>132</v>
      </c>
      <c r="L344" s="34" t="s">
        <v>21</v>
      </c>
      <c r="M344" s="66" t="s">
        <v>202</v>
      </c>
      <c r="N344" s="52" t="s">
        <v>74</v>
      </c>
      <c r="O344" s="52" t="s">
        <v>203</v>
      </c>
      <c r="P344" s="52"/>
      <c r="Q344" s="52" t="s">
        <v>201</v>
      </c>
      <c r="R344" s="8"/>
      <c r="S344" s="23"/>
      <c r="T344" s="20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</row>
    <row r="345" spans="1:170" customFormat="1" ht="40.9" customHeight="1">
      <c r="A345" s="1"/>
      <c r="B345" s="278"/>
      <c r="C345" s="279"/>
      <c r="D345" s="276">
        <v>337</v>
      </c>
      <c r="E345" s="34" t="s">
        <v>201</v>
      </c>
      <c r="F345" s="34" t="s">
        <v>201</v>
      </c>
      <c r="G345" s="52" t="s">
        <v>589</v>
      </c>
      <c r="H345" s="34" t="s">
        <v>19</v>
      </c>
      <c r="I345" s="116">
        <f>+Zásobník4[[#This Row],[Predpokladané náklady na realizáciu projektu '[eur s DPH']2]]/1.2</f>
        <v>916666.66666666674</v>
      </c>
      <c r="J345" s="51">
        <v>1100000</v>
      </c>
      <c r="K345" s="34" t="s">
        <v>132</v>
      </c>
      <c r="L345" s="34" t="s">
        <v>21</v>
      </c>
      <c r="M345" s="66" t="s">
        <v>227</v>
      </c>
      <c r="N345" s="52" t="s">
        <v>74</v>
      </c>
      <c r="O345" s="52" t="s">
        <v>203</v>
      </c>
      <c r="P345" s="52"/>
      <c r="Q345" s="52" t="s">
        <v>201</v>
      </c>
      <c r="R345" s="8"/>
      <c r="S345" s="23"/>
      <c r="T345" s="20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</row>
    <row r="346" spans="1:170" customFormat="1" ht="40.9" customHeight="1">
      <c r="A346" s="1"/>
      <c r="B346" s="278"/>
      <c r="C346" s="279"/>
      <c r="D346" s="276">
        <v>338</v>
      </c>
      <c r="E346" s="34" t="s">
        <v>201</v>
      </c>
      <c r="F346" s="34" t="s">
        <v>201</v>
      </c>
      <c r="G346" s="52" t="s">
        <v>590</v>
      </c>
      <c r="H346" s="34" t="s">
        <v>19</v>
      </c>
      <c r="I346" s="116">
        <f>+Zásobník4[[#This Row],[Predpokladané náklady na realizáciu projektu '[eur s DPH']2]]/1.2</f>
        <v>916666.66666666674</v>
      </c>
      <c r="J346" s="51">
        <v>1100000</v>
      </c>
      <c r="K346" s="34" t="s">
        <v>132</v>
      </c>
      <c r="L346" s="34" t="s">
        <v>21</v>
      </c>
      <c r="M346" s="66" t="s">
        <v>227</v>
      </c>
      <c r="N346" s="52" t="s">
        <v>74</v>
      </c>
      <c r="O346" s="52" t="s">
        <v>203</v>
      </c>
      <c r="P346" s="52"/>
      <c r="Q346" s="52" t="s">
        <v>201</v>
      </c>
      <c r="R346" s="8"/>
      <c r="S346" s="23"/>
      <c r="T346" s="20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</row>
    <row r="347" spans="1:170" customFormat="1" ht="40.9" customHeight="1">
      <c r="A347" s="1"/>
      <c r="B347" s="278"/>
      <c r="C347" s="279"/>
      <c r="D347" s="276">
        <v>339</v>
      </c>
      <c r="E347" s="34" t="s">
        <v>201</v>
      </c>
      <c r="F347" s="34" t="s">
        <v>201</v>
      </c>
      <c r="G347" s="52" t="s">
        <v>591</v>
      </c>
      <c r="H347" s="34" t="s">
        <v>19</v>
      </c>
      <c r="I347" s="116">
        <f>+Zásobník4[[#This Row],[Predpokladané náklady na realizáciu projektu '[eur s DPH']2]]/1.2</f>
        <v>1041666.6666666667</v>
      </c>
      <c r="J347" s="51">
        <v>1250000</v>
      </c>
      <c r="K347" s="34" t="s">
        <v>132</v>
      </c>
      <c r="L347" s="34" t="s">
        <v>21</v>
      </c>
      <c r="M347" s="66" t="s">
        <v>202</v>
      </c>
      <c r="N347" s="52" t="s">
        <v>74</v>
      </c>
      <c r="O347" s="52" t="s">
        <v>203</v>
      </c>
      <c r="P347" s="52"/>
      <c r="Q347" s="52" t="s">
        <v>201</v>
      </c>
      <c r="R347" s="8"/>
      <c r="S347" s="23"/>
      <c r="T347" s="20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</row>
    <row r="348" spans="1:170" customFormat="1" ht="40.9" customHeight="1">
      <c r="A348" s="1"/>
      <c r="B348" s="278"/>
      <c r="C348" s="279"/>
      <c r="D348" s="276">
        <v>340</v>
      </c>
      <c r="E348" s="34" t="s">
        <v>201</v>
      </c>
      <c r="F348" s="34" t="s">
        <v>201</v>
      </c>
      <c r="G348" s="52" t="s">
        <v>592</v>
      </c>
      <c r="H348" s="34" t="s">
        <v>19</v>
      </c>
      <c r="I348" s="116">
        <f>+Zásobník4[[#This Row],[Predpokladané náklady na realizáciu projektu '[eur s DPH']2]]/1.2</f>
        <v>1041666.6666666667</v>
      </c>
      <c r="J348" s="51">
        <v>1250000</v>
      </c>
      <c r="K348" s="34" t="s">
        <v>132</v>
      </c>
      <c r="L348" s="34" t="s">
        <v>21</v>
      </c>
      <c r="M348" s="66" t="s">
        <v>202</v>
      </c>
      <c r="N348" s="52" t="s">
        <v>74</v>
      </c>
      <c r="O348" s="52" t="s">
        <v>203</v>
      </c>
      <c r="P348" s="52"/>
      <c r="Q348" s="52" t="s">
        <v>201</v>
      </c>
      <c r="R348" s="8"/>
      <c r="S348" s="23"/>
      <c r="T348" s="20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</row>
    <row r="349" spans="1:170" customFormat="1" ht="40.9" customHeight="1">
      <c r="A349" s="1"/>
      <c r="B349" s="278"/>
      <c r="C349" s="279"/>
      <c r="D349" s="276">
        <v>341</v>
      </c>
      <c r="E349" s="34" t="s">
        <v>201</v>
      </c>
      <c r="F349" s="34" t="s">
        <v>201</v>
      </c>
      <c r="G349" s="52" t="s">
        <v>220</v>
      </c>
      <c r="H349" s="34" t="s">
        <v>19</v>
      </c>
      <c r="I349" s="116">
        <f>+Zásobník4[[#This Row],[Predpokladané náklady na realizáciu projektu '[eur s DPH']2]]/1.2</f>
        <v>2666666.666666667</v>
      </c>
      <c r="J349" s="51">
        <v>3200000</v>
      </c>
      <c r="K349" s="34" t="s">
        <v>132</v>
      </c>
      <c r="L349" s="34" t="s">
        <v>21</v>
      </c>
      <c r="M349" s="66" t="s">
        <v>202</v>
      </c>
      <c r="N349" s="52" t="s">
        <v>74</v>
      </c>
      <c r="O349" s="52" t="s">
        <v>203</v>
      </c>
      <c r="P349" s="52"/>
      <c r="Q349" s="52" t="s">
        <v>201</v>
      </c>
      <c r="R349" s="8"/>
      <c r="S349" s="23"/>
      <c r="T349" s="20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</row>
    <row r="350" spans="1:170" customFormat="1" ht="40.9" customHeight="1">
      <c r="A350" s="1"/>
      <c r="B350" s="278"/>
      <c r="C350" s="279"/>
      <c r="D350" s="276">
        <v>342</v>
      </c>
      <c r="E350" s="34" t="s">
        <v>201</v>
      </c>
      <c r="F350" s="34" t="s">
        <v>201</v>
      </c>
      <c r="G350" s="52" t="s">
        <v>593</v>
      </c>
      <c r="H350" s="34" t="s">
        <v>19</v>
      </c>
      <c r="I350" s="116">
        <f>+Zásobník4[[#This Row],[Predpokladané náklady na realizáciu projektu '[eur s DPH']2]]/1.2</f>
        <v>1875000</v>
      </c>
      <c r="J350" s="51">
        <v>2250000</v>
      </c>
      <c r="K350" s="34" t="s">
        <v>132</v>
      </c>
      <c r="L350" s="34" t="s">
        <v>21</v>
      </c>
      <c r="M350" s="66" t="s">
        <v>202</v>
      </c>
      <c r="N350" s="52" t="s">
        <v>74</v>
      </c>
      <c r="O350" s="52" t="s">
        <v>203</v>
      </c>
      <c r="P350" s="52"/>
      <c r="Q350" s="52" t="s">
        <v>201</v>
      </c>
      <c r="R350" s="8"/>
      <c r="S350" s="23"/>
      <c r="T350" s="20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</row>
    <row r="351" spans="1:170" customFormat="1" ht="40.9" customHeight="1">
      <c r="A351" s="1"/>
      <c r="B351" s="278"/>
      <c r="C351" s="279"/>
      <c r="D351" s="276">
        <v>343</v>
      </c>
      <c r="E351" s="34" t="s">
        <v>201</v>
      </c>
      <c r="F351" s="34" t="s">
        <v>201</v>
      </c>
      <c r="G351" s="52" t="s">
        <v>594</v>
      </c>
      <c r="H351" s="34" t="s">
        <v>19</v>
      </c>
      <c r="I351" s="116">
        <f>+Zásobník4[[#This Row],[Predpokladané náklady na realizáciu projektu '[eur s DPH']2]]/1.2</f>
        <v>1875000</v>
      </c>
      <c r="J351" s="51">
        <v>2250000</v>
      </c>
      <c r="K351" s="34" t="s">
        <v>132</v>
      </c>
      <c r="L351" s="34" t="s">
        <v>21</v>
      </c>
      <c r="M351" s="66" t="s">
        <v>202</v>
      </c>
      <c r="N351" s="52" t="s">
        <v>74</v>
      </c>
      <c r="O351" s="52" t="s">
        <v>203</v>
      </c>
      <c r="P351" s="52"/>
      <c r="Q351" s="52" t="s">
        <v>201</v>
      </c>
      <c r="R351" s="8"/>
      <c r="S351" s="23"/>
      <c r="T351" s="20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</row>
    <row r="352" spans="1:170" customFormat="1" ht="40.9" customHeight="1">
      <c r="A352" s="1"/>
      <c r="B352" s="278"/>
      <c r="C352" s="279"/>
      <c r="D352" s="276">
        <v>344</v>
      </c>
      <c r="E352" s="34" t="s">
        <v>201</v>
      </c>
      <c r="F352" s="34" t="s">
        <v>201</v>
      </c>
      <c r="G352" s="52" t="s">
        <v>221</v>
      </c>
      <c r="H352" s="34" t="s">
        <v>19</v>
      </c>
      <c r="I352" s="116">
        <f>+Zásobník4[[#This Row],[Predpokladané náklady na realizáciu projektu '[eur s DPH']2]]/1.2</f>
        <v>2758333.3333333335</v>
      </c>
      <c r="J352" s="51">
        <v>3310000</v>
      </c>
      <c r="K352" s="34" t="s">
        <v>132</v>
      </c>
      <c r="L352" s="34" t="s">
        <v>21</v>
      </c>
      <c r="M352" s="66" t="s">
        <v>205</v>
      </c>
      <c r="N352" s="52" t="s">
        <v>74</v>
      </c>
      <c r="O352" s="52" t="s">
        <v>595</v>
      </c>
      <c r="P352" s="52"/>
      <c r="Q352" s="52" t="s">
        <v>201</v>
      </c>
      <c r="R352" s="8"/>
      <c r="S352" s="23"/>
      <c r="T352" s="20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</row>
    <row r="353" spans="1:170" customFormat="1" ht="40.9" customHeight="1">
      <c r="A353" s="1"/>
      <c r="B353" s="278"/>
      <c r="C353" s="279"/>
      <c r="D353" s="276">
        <v>345</v>
      </c>
      <c r="E353" s="34" t="s">
        <v>201</v>
      </c>
      <c r="F353" s="34" t="s">
        <v>201</v>
      </c>
      <c r="G353" s="52" t="s">
        <v>204</v>
      </c>
      <c r="H353" s="34" t="s">
        <v>19</v>
      </c>
      <c r="I353" s="116">
        <f>+Zásobník4[[#This Row],[Predpokladané náklady na realizáciu projektu '[eur s DPH']2]]/1.2</f>
        <v>24834264.166666668</v>
      </c>
      <c r="J353" s="51">
        <v>29801117</v>
      </c>
      <c r="K353" s="34" t="s">
        <v>132</v>
      </c>
      <c r="L353" s="34" t="s">
        <v>21</v>
      </c>
      <c r="M353" s="66" t="s">
        <v>205</v>
      </c>
      <c r="N353" s="52" t="s">
        <v>74</v>
      </c>
      <c r="O353" s="52" t="s">
        <v>206</v>
      </c>
      <c r="P353" s="52"/>
      <c r="Q353" s="52" t="s">
        <v>201</v>
      </c>
      <c r="R353" s="8"/>
      <c r="S353" s="23"/>
      <c r="T353" s="20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</row>
    <row r="354" spans="1:170" customFormat="1" ht="40.9" customHeight="1">
      <c r="A354" s="1"/>
      <c r="B354" s="278"/>
      <c r="C354" s="279"/>
      <c r="D354" s="276">
        <v>346</v>
      </c>
      <c r="E354" s="34" t="s">
        <v>201</v>
      </c>
      <c r="F354" s="34" t="s">
        <v>201</v>
      </c>
      <c r="G354" s="52" t="s">
        <v>215</v>
      </c>
      <c r="H354" s="34" t="s">
        <v>19</v>
      </c>
      <c r="I354" s="116">
        <f>+Zásobník4[[#This Row],[Predpokladané náklady na realizáciu projektu '[eur s DPH']2]]/1.2</f>
        <v>2125000</v>
      </c>
      <c r="J354" s="51">
        <v>2550000</v>
      </c>
      <c r="K354" s="34" t="s">
        <v>132</v>
      </c>
      <c r="L354" s="34" t="s">
        <v>21</v>
      </c>
      <c r="M354" s="66" t="s">
        <v>596</v>
      </c>
      <c r="N354" s="52" t="s">
        <v>74</v>
      </c>
      <c r="O354" s="52" t="s">
        <v>595</v>
      </c>
      <c r="P354" s="52"/>
      <c r="Q354" s="52" t="s">
        <v>201</v>
      </c>
      <c r="R354" s="8"/>
      <c r="S354" s="23"/>
      <c r="T354" s="20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</row>
    <row r="355" spans="1:170" customFormat="1" ht="40.9" customHeight="1">
      <c r="A355" s="1"/>
      <c r="B355" s="278"/>
      <c r="C355" s="279"/>
      <c r="D355" s="276">
        <v>347</v>
      </c>
      <c r="E355" s="34" t="s">
        <v>201</v>
      </c>
      <c r="F355" s="34" t="s">
        <v>201</v>
      </c>
      <c r="G355" s="52" t="s">
        <v>597</v>
      </c>
      <c r="H355" s="34" t="s">
        <v>19</v>
      </c>
      <c r="I355" s="116">
        <f>+Zásobník4[[#This Row],[Predpokladané náklady na realizáciu projektu '[eur s DPH']2]]/1.2</f>
        <v>2125000</v>
      </c>
      <c r="J355" s="51">
        <v>2550000</v>
      </c>
      <c r="K355" s="34" t="s">
        <v>132</v>
      </c>
      <c r="L355" s="34" t="s">
        <v>21</v>
      </c>
      <c r="M355" s="66" t="s">
        <v>596</v>
      </c>
      <c r="N355" s="52" t="s">
        <v>74</v>
      </c>
      <c r="O355" s="52" t="s">
        <v>595</v>
      </c>
      <c r="P355" s="52"/>
      <c r="Q355" s="52" t="s">
        <v>201</v>
      </c>
      <c r="R355" s="8"/>
      <c r="S355" s="23"/>
      <c r="T355" s="20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</row>
    <row r="356" spans="1:170" customFormat="1" ht="40.9" customHeight="1">
      <c r="A356" s="1"/>
      <c r="B356" s="278"/>
      <c r="C356" s="279"/>
      <c r="D356" s="276">
        <v>348</v>
      </c>
      <c r="E356" s="34" t="s">
        <v>201</v>
      </c>
      <c r="F356" s="34" t="s">
        <v>201</v>
      </c>
      <c r="G356" s="52" t="s">
        <v>208</v>
      </c>
      <c r="H356" s="34" t="s">
        <v>19</v>
      </c>
      <c r="I356" s="116">
        <f>+Zásobník4[[#This Row],[Predpokladané náklady na realizáciu projektu '[eur s DPH']2]]/1.2</f>
        <v>12916666.666666668</v>
      </c>
      <c r="J356" s="51">
        <v>15500000</v>
      </c>
      <c r="K356" s="34" t="s">
        <v>132</v>
      </c>
      <c r="L356" s="34" t="s">
        <v>21</v>
      </c>
      <c r="M356" s="66" t="s">
        <v>205</v>
      </c>
      <c r="N356" s="52" t="s">
        <v>74</v>
      </c>
      <c r="O356" s="52" t="s">
        <v>595</v>
      </c>
      <c r="P356" s="52"/>
      <c r="Q356" s="52" t="s">
        <v>201</v>
      </c>
      <c r="R356" s="7"/>
      <c r="S356" s="24"/>
      <c r="T356" s="20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</row>
    <row r="357" spans="1:170" customFormat="1" ht="40.9" customHeight="1">
      <c r="A357" s="1"/>
      <c r="B357" s="278"/>
      <c r="C357" s="279"/>
      <c r="D357" s="276">
        <v>349</v>
      </c>
      <c r="E357" s="34" t="s">
        <v>201</v>
      </c>
      <c r="F357" s="34" t="s">
        <v>201</v>
      </c>
      <c r="G357" s="52" t="s">
        <v>224</v>
      </c>
      <c r="H357" s="34" t="s">
        <v>19</v>
      </c>
      <c r="I357" s="116">
        <f>+Zásobník4[[#This Row],[Predpokladané náklady na realizáciu projektu '[eur s DPH']2]]/1.2</f>
        <v>1099750</v>
      </c>
      <c r="J357" s="51">
        <v>1319700</v>
      </c>
      <c r="K357" s="34" t="s">
        <v>132</v>
      </c>
      <c r="L357" s="34" t="s">
        <v>21</v>
      </c>
      <c r="M357" s="66" t="s">
        <v>225</v>
      </c>
      <c r="N357" s="52" t="s">
        <v>74</v>
      </c>
      <c r="O357" s="52" t="s">
        <v>206</v>
      </c>
      <c r="P357" s="52"/>
      <c r="Q357" s="52" t="s">
        <v>201</v>
      </c>
      <c r="R357" s="7"/>
      <c r="S357" s="24"/>
      <c r="T357" s="20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</row>
    <row r="358" spans="1:170" customFormat="1" ht="40.9" customHeight="1">
      <c r="A358" s="1"/>
      <c r="B358" s="278"/>
      <c r="C358" s="279"/>
      <c r="D358" s="276">
        <v>350</v>
      </c>
      <c r="E358" s="34" t="s">
        <v>201</v>
      </c>
      <c r="F358" s="34" t="s">
        <v>201</v>
      </c>
      <c r="G358" s="52" t="s">
        <v>222</v>
      </c>
      <c r="H358" s="34" t="s">
        <v>19</v>
      </c>
      <c r="I358" s="116">
        <f>+Zásobník4[[#This Row],[Predpokladané náklady na realizáciu projektu '[eur s DPH']2]]/1.2</f>
        <v>1666666.6666666667</v>
      </c>
      <c r="J358" s="51">
        <v>2000000</v>
      </c>
      <c r="K358" s="34" t="s">
        <v>132</v>
      </c>
      <c r="L358" s="34" t="s">
        <v>21</v>
      </c>
      <c r="M358" s="66" t="s">
        <v>598</v>
      </c>
      <c r="N358" s="52" t="s">
        <v>74</v>
      </c>
      <c r="O358" s="52" t="s">
        <v>223</v>
      </c>
      <c r="P358" s="52"/>
      <c r="Q358" s="52" t="s">
        <v>201</v>
      </c>
      <c r="R358" s="7"/>
      <c r="S358" s="24"/>
      <c r="T358" s="20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</row>
    <row r="359" spans="1:170" customFormat="1" ht="40.9" customHeight="1">
      <c r="A359" s="1"/>
      <c r="B359" s="278"/>
      <c r="C359" s="279"/>
      <c r="D359" s="276">
        <v>351</v>
      </c>
      <c r="E359" s="197" t="s">
        <v>201</v>
      </c>
      <c r="F359" s="197" t="s">
        <v>201</v>
      </c>
      <c r="G359" s="198" t="s">
        <v>226</v>
      </c>
      <c r="H359" s="197" t="s">
        <v>19</v>
      </c>
      <c r="I359" s="199">
        <f>+Zásobník4[[#This Row],[Predpokladané náklady na realizáciu projektu '[eur s DPH']2]]/1.2</f>
        <v>833333.33333333337</v>
      </c>
      <c r="J359" s="200">
        <v>1000000</v>
      </c>
      <c r="K359" s="197" t="s">
        <v>132</v>
      </c>
      <c r="L359" s="197" t="s">
        <v>21</v>
      </c>
      <c r="M359" s="201" t="s">
        <v>227</v>
      </c>
      <c r="N359" s="198" t="s">
        <v>74</v>
      </c>
      <c r="O359" s="198" t="s">
        <v>599</v>
      </c>
      <c r="P359" s="198"/>
      <c r="Q359" s="52" t="s">
        <v>201</v>
      </c>
      <c r="R359" s="202"/>
      <c r="S359" s="24"/>
      <c r="T359" s="20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</row>
    <row r="360" spans="1:170" customFormat="1" ht="40.9" customHeight="1">
      <c r="A360" s="1"/>
      <c r="B360" s="278"/>
      <c r="C360" s="279"/>
      <c r="D360" s="276">
        <v>352</v>
      </c>
      <c r="E360" s="197" t="s">
        <v>201</v>
      </c>
      <c r="F360" s="197" t="s">
        <v>201</v>
      </c>
      <c r="G360" s="198" t="s">
        <v>240</v>
      </c>
      <c r="H360" s="197" t="s">
        <v>180</v>
      </c>
      <c r="I360" s="199">
        <f>+Zásobník4[[#This Row],[Predpokladané náklady na realizáciu projektu '[eur s DPH']2]]/1.2</f>
        <v>833333.33333333337</v>
      </c>
      <c r="J360" s="200">
        <v>1000000</v>
      </c>
      <c r="K360" s="197" t="s">
        <v>132</v>
      </c>
      <c r="L360" s="197" t="s">
        <v>21</v>
      </c>
      <c r="M360" s="201" t="s">
        <v>241</v>
      </c>
      <c r="N360" s="198" t="s">
        <v>74</v>
      </c>
      <c r="O360" s="198" t="s">
        <v>230</v>
      </c>
      <c r="P360" s="198"/>
      <c r="Q360" s="52" t="s">
        <v>201</v>
      </c>
      <c r="R360" s="202"/>
      <c r="S360" s="24"/>
      <c r="T360" s="20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</row>
    <row r="361" spans="1:170" customFormat="1" ht="40.9" customHeight="1">
      <c r="A361" s="1"/>
      <c r="B361" s="278"/>
      <c r="C361" s="279"/>
      <c r="D361" s="276">
        <v>353</v>
      </c>
      <c r="E361" s="197" t="s">
        <v>201</v>
      </c>
      <c r="F361" s="197" t="s">
        <v>201</v>
      </c>
      <c r="G361" s="198" t="s">
        <v>327</v>
      </c>
      <c r="H361" s="197" t="s">
        <v>180</v>
      </c>
      <c r="I361" s="199">
        <f>+Zásobník4[[#This Row],[Predpokladané náklady na realizáciu projektu '[eur s DPH']2]]/1.2</f>
        <v>100000</v>
      </c>
      <c r="J361" s="200">
        <v>120000</v>
      </c>
      <c r="K361" s="197" t="s">
        <v>132</v>
      </c>
      <c r="L361" s="197" t="s">
        <v>21</v>
      </c>
      <c r="M361" s="201" t="s">
        <v>328</v>
      </c>
      <c r="N361" s="198" t="s">
        <v>74</v>
      </c>
      <c r="O361" s="198" t="s">
        <v>230</v>
      </c>
      <c r="P361" s="198"/>
      <c r="Q361" s="52" t="s">
        <v>201</v>
      </c>
      <c r="R361" s="202"/>
      <c r="S361" s="24"/>
      <c r="T361" s="20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</row>
    <row r="362" spans="1:170" customFormat="1" ht="40.9" customHeight="1">
      <c r="A362" s="1"/>
      <c r="B362" s="278"/>
      <c r="C362" s="279"/>
      <c r="D362" s="276">
        <v>354</v>
      </c>
      <c r="E362" s="197" t="s">
        <v>201</v>
      </c>
      <c r="F362" s="197" t="s">
        <v>201</v>
      </c>
      <c r="G362" s="198" t="s">
        <v>329</v>
      </c>
      <c r="H362" s="197" t="s">
        <v>180</v>
      </c>
      <c r="I362" s="199">
        <f>+Zásobník4[[#This Row],[Predpokladané náklady na realizáciu projektu '[eur s DPH']2]]/1.2</f>
        <v>166666.66666666669</v>
      </c>
      <c r="J362" s="200">
        <v>200000</v>
      </c>
      <c r="K362" s="197" t="s">
        <v>132</v>
      </c>
      <c r="L362" s="197" t="s">
        <v>21</v>
      </c>
      <c r="M362" s="201" t="s">
        <v>328</v>
      </c>
      <c r="N362" s="198" t="s">
        <v>74</v>
      </c>
      <c r="O362" s="198" t="s">
        <v>237</v>
      </c>
      <c r="P362" s="198"/>
      <c r="Q362" s="52" t="s">
        <v>201</v>
      </c>
      <c r="R362" s="202"/>
      <c r="S362" s="24"/>
      <c r="T362" s="20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</row>
    <row r="363" spans="1:170" customFormat="1" ht="40.9" customHeight="1">
      <c r="A363" s="1"/>
      <c r="B363" s="278"/>
      <c r="C363" s="279"/>
      <c r="D363" s="276">
        <v>355</v>
      </c>
      <c r="E363" s="197" t="s">
        <v>201</v>
      </c>
      <c r="F363" s="197" t="s">
        <v>201</v>
      </c>
      <c r="G363" s="198" t="s">
        <v>231</v>
      </c>
      <c r="H363" s="197" t="s">
        <v>180</v>
      </c>
      <c r="I363" s="199">
        <f>+Zásobník4[[#This Row],[Predpokladané náklady na realizáciu projektu '[eur s DPH']2]]/1.2</f>
        <v>1500000</v>
      </c>
      <c r="J363" s="200">
        <v>1800000</v>
      </c>
      <c r="K363" s="197" t="s">
        <v>132</v>
      </c>
      <c r="L363" s="197" t="s">
        <v>21</v>
      </c>
      <c r="M363" s="201" t="s">
        <v>232</v>
      </c>
      <c r="N363" s="198" t="s">
        <v>74</v>
      </c>
      <c r="O363" s="198" t="s">
        <v>230</v>
      </c>
      <c r="P363" s="198"/>
      <c r="Q363" s="52" t="s">
        <v>201</v>
      </c>
      <c r="R363" s="202"/>
      <c r="S363" s="24"/>
      <c r="T363" s="20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</row>
    <row r="364" spans="1:170" customFormat="1" ht="40.9" customHeight="1">
      <c r="A364" s="1"/>
      <c r="B364" s="278"/>
      <c r="C364" s="279"/>
      <c r="D364" s="276">
        <v>356</v>
      </c>
      <c r="E364" s="197" t="s">
        <v>201</v>
      </c>
      <c r="F364" s="197" t="s">
        <v>201</v>
      </c>
      <c r="G364" s="198" t="s">
        <v>235</v>
      </c>
      <c r="H364" s="197" t="s">
        <v>180</v>
      </c>
      <c r="I364" s="199">
        <f>+Zásobník4[[#This Row],[Predpokladané náklady na realizáciu projektu '[eur s DPH']2]]/1.2</f>
        <v>1250000</v>
      </c>
      <c r="J364" s="200">
        <v>1500000</v>
      </c>
      <c r="K364" s="197" t="s">
        <v>132</v>
      </c>
      <c r="L364" s="197" t="s">
        <v>21</v>
      </c>
      <c r="M364" s="201" t="s">
        <v>236</v>
      </c>
      <c r="N364" s="198" t="s">
        <v>74</v>
      </c>
      <c r="O364" s="198" t="s">
        <v>237</v>
      </c>
      <c r="P364" s="198"/>
      <c r="Q364" s="52" t="s">
        <v>201</v>
      </c>
      <c r="R364" s="202"/>
      <c r="S364" s="24"/>
      <c r="T364" s="20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</row>
    <row r="365" spans="1:170" customFormat="1" ht="40.9" customHeight="1">
      <c r="A365" s="1"/>
      <c r="B365" s="278"/>
      <c r="C365" s="279"/>
      <c r="D365" s="276">
        <v>357</v>
      </c>
      <c r="E365" s="197" t="s">
        <v>201</v>
      </c>
      <c r="F365" s="197" t="s">
        <v>201</v>
      </c>
      <c r="G365" s="198" t="s">
        <v>333</v>
      </c>
      <c r="H365" s="197" t="s">
        <v>180</v>
      </c>
      <c r="I365" s="199">
        <f>+Zásobník4[[#This Row],[Predpokladané náklady na realizáciu projektu '[eur s DPH']2]]/1.2</f>
        <v>83333.333333333343</v>
      </c>
      <c r="J365" s="200">
        <v>100000</v>
      </c>
      <c r="K365" s="197" t="s">
        <v>132</v>
      </c>
      <c r="L365" s="197" t="s">
        <v>21</v>
      </c>
      <c r="M365" s="201" t="s">
        <v>232</v>
      </c>
      <c r="N365" s="198" t="s">
        <v>74</v>
      </c>
      <c r="O365" s="198" t="s">
        <v>326</v>
      </c>
      <c r="P365" s="198"/>
      <c r="Q365" s="52" t="s">
        <v>201</v>
      </c>
      <c r="R365" s="202"/>
      <c r="S365" s="24"/>
      <c r="T365" s="20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</row>
    <row r="366" spans="1:170" customFormat="1" ht="40.9" customHeight="1">
      <c r="A366" s="1"/>
      <c r="B366" s="278"/>
      <c r="C366" s="279"/>
      <c r="D366" s="276">
        <v>358</v>
      </c>
      <c r="E366" s="197" t="s">
        <v>201</v>
      </c>
      <c r="F366" s="197" t="s">
        <v>201</v>
      </c>
      <c r="G366" s="198" t="s">
        <v>334</v>
      </c>
      <c r="H366" s="197" t="s">
        <v>180</v>
      </c>
      <c r="I366" s="199">
        <f>+Zásobník4[[#This Row],[Predpokladané náklady na realizáciu projektu '[eur s DPH']2]]/1.2</f>
        <v>83333.333333333343</v>
      </c>
      <c r="J366" s="200">
        <v>100000</v>
      </c>
      <c r="K366" s="197" t="s">
        <v>132</v>
      </c>
      <c r="L366" s="197" t="s">
        <v>21</v>
      </c>
      <c r="M366" s="201" t="s">
        <v>232</v>
      </c>
      <c r="N366" s="198" t="s">
        <v>74</v>
      </c>
      <c r="O366" s="198" t="s">
        <v>326</v>
      </c>
      <c r="P366" s="198"/>
      <c r="Q366" s="52" t="s">
        <v>201</v>
      </c>
      <c r="R366" s="202"/>
      <c r="S366" s="24"/>
      <c r="T366" s="20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</row>
    <row r="367" spans="1:170" customFormat="1" ht="40.9" customHeight="1">
      <c r="A367" s="1"/>
      <c r="B367" s="278"/>
      <c r="C367" s="279"/>
      <c r="D367" s="276">
        <v>359</v>
      </c>
      <c r="E367" s="197" t="s">
        <v>201</v>
      </c>
      <c r="F367" s="197" t="s">
        <v>201</v>
      </c>
      <c r="G367" s="198" t="s">
        <v>335</v>
      </c>
      <c r="H367" s="197" t="s">
        <v>180</v>
      </c>
      <c r="I367" s="199">
        <f>+Zásobník4[[#This Row],[Predpokladané náklady na realizáciu projektu '[eur s DPH']2]]/1.2</f>
        <v>83333.333333333343</v>
      </c>
      <c r="J367" s="200">
        <v>100000</v>
      </c>
      <c r="K367" s="197" t="s">
        <v>132</v>
      </c>
      <c r="L367" s="197" t="s">
        <v>21</v>
      </c>
      <c r="M367" s="201" t="s">
        <v>232</v>
      </c>
      <c r="N367" s="198" t="s">
        <v>74</v>
      </c>
      <c r="O367" s="198" t="s">
        <v>326</v>
      </c>
      <c r="P367" s="198"/>
      <c r="Q367" s="52" t="s">
        <v>201</v>
      </c>
      <c r="R367" s="202"/>
      <c r="S367" s="24"/>
      <c r="T367" s="20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</row>
    <row r="368" spans="1:170" customFormat="1" ht="40.9" customHeight="1">
      <c r="A368" s="1"/>
      <c r="B368" s="278"/>
      <c r="C368" s="279"/>
      <c r="D368" s="276">
        <v>360</v>
      </c>
      <c r="E368" s="197" t="s">
        <v>201</v>
      </c>
      <c r="F368" s="197" t="s">
        <v>201</v>
      </c>
      <c r="G368" s="198" t="s">
        <v>228</v>
      </c>
      <c r="H368" s="197" t="s">
        <v>180</v>
      </c>
      <c r="I368" s="199">
        <f>+Zásobník4[[#This Row],[Predpokladané náklady na realizáciu projektu '[eur s DPH']2]]/1.2</f>
        <v>1666666.6666666667</v>
      </c>
      <c r="J368" s="200">
        <v>2000000</v>
      </c>
      <c r="K368" s="197" t="s">
        <v>132</v>
      </c>
      <c r="L368" s="197" t="s">
        <v>21</v>
      </c>
      <c r="M368" s="201" t="s">
        <v>229</v>
      </c>
      <c r="N368" s="198" t="s">
        <v>74</v>
      </c>
      <c r="O368" s="198" t="s">
        <v>230</v>
      </c>
      <c r="P368" s="198"/>
      <c r="Q368" s="52" t="s">
        <v>201</v>
      </c>
      <c r="R368" s="202"/>
      <c r="S368" s="24"/>
      <c r="T368" s="20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</row>
    <row r="369" spans="1:170" customFormat="1" ht="40.9" customHeight="1">
      <c r="A369" s="1"/>
      <c r="B369" s="278"/>
      <c r="C369" s="279"/>
      <c r="D369" s="276">
        <v>361</v>
      </c>
      <c r="E369" s="197" t="s">
        <v>201</v>
      </c>
      <c r="F369" s="197" t="s">
        <v>201</v>
      </c>
      <c r="G369" s="198" t="s">
        <v>233</v>
      </c>
      <c r="H369" s="197" t="s">
        <v>180</v>
      </c>
      <c r="I369" s="199">
        <f>+Zásobník4[[#This Row],[Predpokladané náklady na realizáciu projektu '[eur s DPH']2]]/1.2</f>
        <v>1250000</v>
      </c>
      <c r="J369" s="200">
        <v>1500000</v>
      </c>
      <c r="K369" s="197" t="s">
        <v>132</v>
      </c>
      <c r="L369" s="197" t="s">
        <v>21</v>
      </c>
      <c r="M369" s="201" t="s">
        <v>234</v>
      </c>
      <c r="N369" s="198" t="s">
        <v>74</v>
      </c>
      <c r="O369" s="198" t="s">
        <v>230</v>
      </c>
      <c r="P369" s="198"/>
      <c r="Q369" s="52" t="s">
        <v>201</v>
      </c>
      <c r="R369" s="202"/>
      <c r="S369" s="24"/>
      <c r="T369" s="20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</row>
    <row r="370" spans="1:170" customFormat="1" ht="40.9" customHeight="1">
      <c r="A370" s="1"/>
      <c r="B370" s="278"/>
      <c r="C370" s="279"/>
      <c r="D370" s="276">
        <v>362</v>
      </c>
      <c r="E370" s="197" t="s">
        <v>201</v>
      </c>
      <c r="F370" s="197" t="s">
        <v>201</v>
      </c>
      <c r="G370" s="198" t="s">
        <v>238</v>
      </c>
      <c r="H370" s="197" t="s">
        <v>180</v>
      </c>
      <c r="I370" s="199">
        <f>+Zásobník4[[#This Row],[Predpokladané náklady na realizáciu projektu '[eur s DPH']2]]/1.2</f>
        <v>1000000</v>
      </c>
      <c r="J370" s="200">
        <v>1200000</v>
      </c>
      <c r="K370" s="197" t="s">
        <v>132</v>
      </c>
      <c r="L370" s="197" t="s">
        <v>21</v>
      </c>
      <c r="M370" s="201" t="s">
        <v>239</v>
      </c>
      <c r="N370" s="198" t="s">
        <v>74</v>
      </c>
      <c r="O370" s="198" t="s">
        <v>237</v>
      </c>
      <c r="P370" s="198"/>
      <c r="Q370" s="52" t="s">
        <v>201</v>
      </c>
      <c r="R370" s="202"/>
      <c r="S370" s="24"/>
      <c r="T370" s="20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</row>
    <row r="371" spans="1:170" customFormat="1" ht="40.9" customHeight="1">
      <c r="A371" s="1"/>
      <c r="B371" s="278"/>
      <c r="C371" s="279"/>
      <c r="D371" s="276">
        <v>363</v>
      </c>
      <c r="E371" s="197" t="s">
        <v>201</v>
      </c>
      <c r="F371" s="197" t="s">
        <v>201</v>
      </c>
      <c r="G371" s="198" t="s">
        <v>330</v>
      </c>
      <c r="H371" s="197" t="s">
        <v>180</v>
      </c>
      <c r="I371" s="199">
        <f>+Zásobník4[[#This Row],[Predpokladané náklady na realizáciu projektu '[eur s DPH']2]]/1.2</f>
        <v>166666.66666666669</v>
      </c>
      <c r="J371" s="200">
        <v>200000</v>
      </c>
      <c r="K371" s="197" t="s">
        <v>132</v>
      </c>
      <c r="L371" s="197" t="s">
        <v>21</v>
      </c>
      <c r="M371" s="201" t="s">
        <v>331</v>
      </c>
      <c r="N371" s="198" t="s">
        <v>74</v>
      </c>
      <c r="O371" s="198" t="s">
        <v>237</v>
      </c>
      <c r="P371" s="198"/>
      <c r="Q371" s="52" t="s">
        <v>201</v>
      </c>
      <c r="R371" s="202"/>
      <c r="S371" s="24"/>
      <c r="T371" s="20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</row>
    <row r="372" spans="1:170" customFormat="1" ht="40.9" customHeight="1">
      <c r="A372" s="1"/>
      <c r="B372" s="278"/>
      <c r="C372" s="279"/>
      <c r="D372" s="276">
        <v>364</v>
      </c>
      <c r="E372" s="197" t="s">
        <v>201</v>
      </c>
      <c r="F372" s="197" t="s">
        <v>201</v>
      </c>
      <c r="G372" s="198" t="s">
        <v>332</v>
      </c>
      <c r="H372" s="197" t="s">
        <v>180</v>
      </c>
      <c r="I372" s="199">
        <f>+Zásobník4[[#This Row],[Predpokladané náklady na realizáciu projektu '[eur s DPH']2]]/1.2</f>
        <v>133333.33333333334</v>
      </c>
      <c r="J372" s="200">
        <v>160000</v>
      </c>
      <c r="K372" s="197" t="s">
        <v>132</v>
      </c>
      <c r="L372" s="197" t="s">
        <v>21</v>
      </c>
      <c r="M372" s="201" t="s">
        <v>232</v>
      </c>
      <c r="N372" s="198" t="s">
        <v>74</v>
      </c>
      <c r="O372" s="198" t="s">
        <v>230</v>
      </c>
      <c r="P372" s="198"/>
      <c r="Q372" s="52" t="s">
        <v>201</v>
      </c>
      <c r="R372" s="202"/>
      <c r="S372" s="24"/>
      <c r="T372" s="20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</row>
    <row r="373" spans="1:170" customFormat="1" ht="40.9" customHeight="1">
      <c r="A373" s="1"/>
      <c r="B373" s="278"/>
      <c r="C373" s="279"/>
      <c r="D373" s="276">
        <v>365</v>
      </c>
      <c r="E373" s="197" t="s">
        <v>201</v>
      </c>
      <c r="F373" s="197" t="s">
        <v>201</v>
      </c>
      <c r="G373" s="198" t="s">
        <v>325</v>
      </c>
      <c r="H373" s="197" t="s">
        <v>180</v>
      </c>
      <c r="I373" s="199">
        <f>+Zásobník4[[#This Row],[Predpokladané náklady na realizáciu projektu '[eur s DPH']2]]/1.2</f>
        <v>666666.66666666674</v>
      </c>
      <c r="J373" s="200">
        <v>800000</v>
      </c>
      <c r="K373" s="197" t="s">
        <v>132</v>
      </c>
      <c r="L373" s="197" t="s">
        <v>21</v>
      </c>
      <c r="M373" s="201" t="s">
        <v>232</v>
      </c>
      <c r="N373" s="198" t="s">
        <v>74</v>
      </c>
      <c r="O373" s="198" t="s">
        <v>326</v>
      </c>
      <c r="P373" s="198"/>
      <c r="Q373" s="52" t="s">
        <v>201</v>
      </c>
      <c r="R373" s="202"/>
      <c r="S373" s="24"/>
      <c r="T373" s="20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</row>
    <row r="374" spans="1:170" customFormat="1" ht="40.9" customHeight="1">
      <c r="A374" s="1"/>
      <c r="B374" s="278"/>
      <c r="C374" s="279"/>
      <c r="D374" s="276">
        <v>366</v>
      </c>
      <c r="E374" s="197" t="s">
        <v>201</v>
      </c>
      <c r="F374" s="197" t="s">
        <v>201</v>
      </c>
      <c r="G374" s="198" t="s">
        <v>242</v>
      </c>
      <c r="H374" s="197" t="s">
        <v>243</v>
      </c>
      <c r="I374" s="199">
        <f>+Zásobník4[[#This Row],[Predpokladané náklady na realizáciu projektu '[eur s DPH']2]]/1.2</f>
        <v>258815</v>
      </c>
      <c r="J374" s="200">
        <v>310578</v>
      </c>
      <c r="K374" s="197" t="s">
        <v>132</v>
      </c>
      <c r="L374" s="197" t="s">
        <v>21</v>
      </c>
      <c r="M374" s="201" t="s">
        <v>244</v>
      </c>
      <c r="N374" s="198" t="s">
        <v>74</v>
      </c>
      <c r="O374" s="198" t="s">
        <v>245</v>
      </c>
      <c r="P374" s="198"/>
      <c r="Q374" s="52" t="s">
        <v>201</v>
      </c>
      <c r="R374" s="202"/>
      <c r="S374" s="24"/>
      <c r="T374" s="20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</row>
    <row r="375" spans="1:170" customFormat="1" ht="40.9" customHeight="1">
      <c r="A375" s="1"/>
      <c r="B375" s="278"/>
      <c r="C375" s="279"/>
      <c r="D375" s="276">
        <v>367</v>
      </c>
      <c r="E375" s="197" t="s">
        <v>201</v>
      </c>
      <c r="F375" s="197" t="s">
        <v>201</v>
      </c>
      <c r="G375" s="198" t="s">
        <v>242</v>
      </c>
      <c r="H375" s="197" t="s">
        <v>243</v>
      </c>
      <c r="I375" s="199">
        <f>+Zásobník4[[#This Row],[Predpokladané náklady na realizáciu projektu '[eur s DPH']2]]/1.2</f>
        <v>7014708.333333334</v>
      </c>
      <c r="J375" s="200">
        <v>8417650</v>
      </c>
      <c r="K375" s="197" t="s">
        <v>132</v>
      </c>
      <c r="L375" s="197" t="s">
        <v>21</v>
      </c>
      <c r="M375" s="201" t="s">
        <v>244</v>
      </c>
      <c r="N375" s="198" t="s">
        <v>74</v>
      </c>
      <c r="O375" s="198" t="s">
        <v>245</v>
      </c>
      <c r="P375" s="198"/>
      <c r="Q375" s="52" t="s">
        <v>201</v>
      </c>
      <c r="R375" s="202"/>
      <c r="S375" s="24"/>
      <c r="T375" s="20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</row>
    <row r="376" spans="1:170" customFormat="1" ht="40.9" customHeight="1">
      <c r="A376" s="1"/>
      <c r="B376" s="278"/>
      <c r="C376" s="279"/>
      <c r="D376" s="276">
        <v>368</v>
      </c>
      <c r="E376" s="197" t="s">
        <v>201</v>
      </c>
      <c r="F376" s="197" t="s">
        <v>201</v>
      </c>
      <c r="G376" s="198" t="s">
        <v>600</v>
      </c>
      <c r="H376" s="197" t="s">
        <v>112</v>
      </c>
      <c r="I376" s="199">
        <f>+Zásobník4[[#This Row],[Predpokladané náklady na realizáciu projektu '[eur s DPH']2]]/1.2</f>
        <v>1459305.2916666667</v>
      </c>
      <c r="J376" s="200">
        <v>1751166.35</v>
      </c>
      <c r="K376" s="197" t="s">
        <v>132</v>
      </c>
      <c r="L376" s="34" t="s">
        <v>21</v>
      </c>
      <c r="M376" s="201" t="s">
        <v>247</v>
      </c>
      <c r="N376" s="198" t="s">
        <v>74</v>
      </c>
      <c r="O376" s="198" t="s">
        <v>247</v>
      </c>
      <c r="P376" s="198"/>
      <c r="Q376" s="52" t="s">
        <v>201</v>
      </c>
      <c r="R376" s="202"/>
      <c r="S376" s="24"/>
      <c r="T376" s="20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</row>
    <row r="377" spans="1:170" customFormat="1" ht="40.9" customHeight="1">
      <c r="A377" s="1"/>
      <c r="B377" s="278"/>
      <c r="C377" s="279"/>
      <c r="D377" s="276">
        <v>369</v>
      </c>
      <c r="E377" s="197" t="s">
        <v>201</v>
      </c>
      <c r="F377" s="197" t="s">
        <v>201</v>
      </c>
      <c r="G377" s="198" t="s">
        <v>601</v>
      </c>
      <c r="H377" s="197" t="s">
        <v>112</v>
      </c>
      <c r="I377" s="199">
        <f>+Zásobník4[[#This Row],[Predpokladané náklady na realizáciu projektu '[eur s DPH']2]]/1.2</f>
        <v>8500000</v>
      </c>
      <c r="J377" s="200">
        <v>10200000</v>
      </c>
      <c r="K377" s="197" t="s">
        <v>132</v>
      </c>
      <c r="L377" s="34" t="s">
        <v>21</v>
      </c>
      <c r="M377" s="201" t="s">
        <v>247</v>
      </c>
      <c r="N377" s="198" t="s">
        <v>74</v>
      </c>
      <c r="O377" s="198" t="s">
        <v>247</v>
      </c>
      <c r="P377" s="198"/>
      <c r="Q377" s="52" t="s">
        <v>201</v>
      </c>
      <c r="R377" s="202"/>
      <c r="S377" s="24"/>
      <c r="T377" s="20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</row>
    <row r="378" spans="1:170" customFormat="1" ht="40.9" customHeight="1">
      <c r="A378" s="1"/>
      <c r="B378" s="278"/>
      <c r="C378" s="279"/>
      <c r="D378" s="276">
        <v>370</v>
      </c>
      <c r="E378" s="197" t="s">
        <v>201</v>
      </c>
      <c r="F378" s="197" t="s">
        <v>201</v>
      </c>
      <c r="G378" s="198" t="s">
        <v>251</v>
      </c>
      <c r="H378" s="197" t="s">
        <v>112</v>
      </c>
      <c r="I378" s="199">
        <f>+Zásobník4[[#This Row],[Predpokladané náklady na realizáciu projektu '[eur s DPH']2]]/1.2</f>
        <v>4000000</v>
      </c>
      <c r="J378" s="200">
        <v>4800000</v>
      </c>
      <c r="K378" s="197" t="s">
        <v>132</v>
      </c>
      <c r="L378" s="197" t="s">
        <v>21</v>
      </c>
      <c r="M378" s="201" t="s">
        <v>247</v>
      </c>
      <c r="N378" s="198" t="s">
        <v>74</v>
      </c>
      <c r="O378" s="198" t="s">
        <v>247</v>
      </c>
      <c r="P378" s="198"/>
      <c r="Q378" s="52" t="s">
        <v>201</v>
      </c>
      <c r="R378" s="202"/>
      <c r="S378" s="24"/>
      <c r="T378" s="20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</row>
    <row r="379" spans="1:170" customFormat="1" ht="40.9" customHeight="1">
      <c r="A379" s="1"/>
      <c r="B379" s="278"/>
      <c r="C379" s="279"/>
      <c r="D379" s="276">
        <v>371</v>
      </c>
      <c r="E379" s="34" t="s">
        <v>201</v>
      </c>
      <c r="F379" s="34" t="s">
        <v>201</v>
      </c>
      <c r="G379" s="52" t="s">
        <v>257</v>
      </c>
      <c r="H379" s="34" t="s">
        <v>112</v>
      </c>
      <c r="I379" s="116">
        <f>+Zásobník4[[#This Row],[Predpokladané náklady na realizáciu projektu '[eur s DPH']2]]/1.2</f>
        <v>1833333.3333333335</v>
      </c>
      <c r="J379" s="51">
        <v>2200000</v>
      </c>
      <c r="K379" s="34" t="s">
        <v>132</v>
      </c>
      <c r="L379" s="34" t="s">
        <v>21</v>
      </c>
      <c r="M379" s="66" t="s">
        <v>247</v>
      </c>
      <c r="N379" s="52" t="s">
        <v>74</v>
      </c>
      <c r="O379" s="52" t="s">
        <v>247</v>
      </c>
      <c r="P379" s="52"/>
      <c r="Q379" s="52" t="s">
        <v>201</v>
      </c>
      <c r="R379" s="7"/>
      <c r="S379" s="24"/>
      <c r="T379" s="20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</row>
    <row r="380" spans="1:170" customFormat="1" ht="40.9" customHeight="1">
      <c r="A380" s="1"/>
      <c r="B380" s="278"/>
      <c r="C380" s="279"/>
      <c r="D380" s="276">
        <v>372</v>
      </c>
      <c r="E380" s="34" t="s">
        <v>201</v>
      </c>
      <c r="F380" s="34" t="s">
        <v>201</v>
      </c>
      <c r="G380" s="52" t="s">
        <v>254</v>
      </c>
      <c r="H380" s="34" t="s">
        <v>112</v>
      </c>
      <c r="I380" s="116">
        <f>+Zásobník4[[#This Row],[Predpokladané náklady na realizáciu projektu '[eur s DPH']2]]/1.2</f>
        <v>1500401.6666666667</v>
      </c>
      <c r="J380" s="51">
        <v>1800482</v>
      </c>
      <c r="K380" s="34" t="s">
        <v>132</v>
      </c>
      <c r="L380" s="34" t="s">
        <v>21</v>
      </c>
      <c r="M380" s="66" t="s">
        <v>255</v>
      </c>
      <c r="N380" s="52" t="s">
        <v>74</v>
      </c>
      <c r="O380" s="52" t="s">
        <v>256</v>
      </c>
      <c r="P380" s="52"/>
      <c r="Q380" s="52" t="s">
        <v>201</v>
      </c>
      <c r="R380" s="7"/>
      <c r="S380" s="24"/>
      <c r="T380" s="20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</row>
    <row r="381" spans="1:170" customFormat="1" ht="40.9" customHeight="1">
      <c r="A381" s="1"/>
      <c r="B381" s="278"/>
      <c r="C381" s="279"/>
      <c r="D381" s="276">
        <v>373</v>
      </c>
      <c r="E381" s="34" t="s">
        <v>201</v>
      </c>
      <c r="F381" s="34" t="s">
        <v>201</v>
      </c>
      <c r="G381" s="52" t="s">
        <v>336</v>
      </c>
      <c r="H381" s="34" t="s">
        <v>112</v>
      </c>
      <c r="I381" s="116">
        <f>+Zásobník4[[#This Row],[Predpokladané náklady na realizáciu projektu '[eur s DPH']2]]/1.2</f>
        <v>820000</v>
      </c>
      <c r="J381" s="51">
        <v>984000</v>
      </c>
      <c r="K381" s="34" t="s">
        <v>132</v>
      </c>
      <c r="L381" s="34" t="s">
        <v>21</v>
      </c>
      <c r="M381" s="66" t="s">
        <v>255</v>
      </c>
      <c r="N381" s="52" t="s">
        <v>74</v>
      </c>
      <c r="O381" s="52" t="s">
        <v>256</v>
      </c>
      <c r="P381" s="52"/>
      <c r="Q381" s="52" t="s">
        <v>201</v>
      </c>
      <c r="R381" s="7"/>
      <c r="S381" s="24"/>
      <c r="T381" s="20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</row>
    <row r="382" spans="1:170" customFormat="1" ht="40.9" customHeight="1">
      <c r="A382" s="1"/>
      <c r="B382" s="278"/>
      <c r="C382" s="279"/>
      <c r="D382" s="276">
        <v>374</v>
      </c>
      <c r="E382" s="34" t="s">
        <v>201</v>
      </c>
      <c r="F382" s="34" t="s">
        <v>201</v>
      </c>
      <c r="G382" s="52" t="s">
        <v>252</v>
      </c>
      <c r="H382" s="34" t="s">
        <v>112</v>
      </c>
      <c r="I382" s="116">
        <f>+Zásobník4[[#This Row],[Predpokladané náklady na realizáciu projektu '[eur s DPH']2]]/1.2</f>
        <v>2625000</v>
      </c>
      <c r="J382" s="51">
        <v>3150000</v>
      </c>
      <c r="K382" s="34" t="s">
        <v>132</v>
      </c>
      <c r="L382" s="34" t="s">
        <v>21</v>
      </c>
      <c r="M382" s="66" t="s">
        <v>202</v>
      </c>
      <c r="N382" s="52" t="s">
        <v>74</v>
      </c>
      <c r="O382" s="52" t="s">
        <v>202</v>
      </c>
      <c r="P382" s="52"/>
      <c r="Q382" s="52" t="s">
        <v>201</v>
      </c>
      <c r="R382" s="7"/>
      <c r="S382" s="24"/>
      <c r="T382" s="20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</row>
    <row r="383" spans="1:170" customFormat="1" ht="40.9" customHeight="1">
      <c r="A383" s="1"/>
      <c r="B383" s="278"/>
      <c r="C383" s="279"/>
      <c r="D383" s="276">
        <v>375</v>
      </c>
      <c r="E383" s="34" t="s">
        <v>201</v>
      </c>
      <c r="F383" s="34" t="s">
        <v>201</v>
      </c>
      <c r="G383" s="52" t="s">
        <v>253</v>
      </c>
      <c r="H383" s="34" t="s">
        <v>112</v>
      </c>
      <c r="I383" s="116">
        <f>+Zásobník4[[#This Row],[Predpokladané náklady na realizáciu projektu '[eur s DPH']2]]/1.2</f>
        <v>2250000</v>
      </c>
      <c r="J383" s="51">
        <v>2700000</v>
      </c>
      <c r="K383" s="34" t="s">
        <v>132</v>
      </c>
      <c r="L383" s="34" t="s">
        <v>21</v>
      </c>
      <c r="M383" s="66" t="s">
        <v>202</v>
      </c>
      <c r="N383" s="52" t="s">
        <v>74</v>
      </c>
      <c r="O383" s="52" t="s">
        <v>202</v>
      </c>
      <c r="P383" s="52"/>
      <c r="Q383" s="52" t="s">
        <v>201</v>
      </c>
      <c r="R383" s="7"/>
      <c r="S383" s="24"/>
      <c r="T383" s="20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</row>
    <row r="384" spans="1:170" customFormat="1" ht="40.9" customHeight="1">
      <c r="A384" s="1"/>
      <c r="B384" s="278"/>
      <c r="C384" s="279"/>
      <c r="D384" s="276">
        <v>376</v>
      </c>
      <c r="E384" s="85" t="s">
        <v>201</v>
      </c>
      <c r="F384" s="85" t="s">
        <v>201</v>
      </c>
      <c r="G384" s="86" t="s">
        <v>602</v>
      </c>
      <c r="H384" s="85" t="s">
        <v>112</v>
      </c>
      <c r="I384" s="117">
        <f>+Zásobník4[[#This Row],[Predpokladané náklady na realizáciu projektu '[eur s DPH']2]]/1.2</f>
        <v>1930603.0000000002</v>
      </c>
      <c r="J384" s="87">
        <v>2316723.6</v>
      </c>
      <c r="K384" s="85" t="s">
        <v>132</v>
      </c>
      <c r="L384" s="85" t="s">
        <v>21</v>
      </c>
      <c r="M384" s="88" t="s">
        <v>247</v>
      </c>
      <c r="N384" s="86" t="s">
        <v>74</v>
      </c>
      <c r="O384" s="86" t="s">
        <v>247</v>
      </c>
      <c r="P384" s="86"/>
      <c r="Q384" s="52" t="s">
        <v>201</v>
      </c>
      <c r="R384" s="89"/>
      <c r="S384" s="24"/>
      <c r="T384" s="20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</row>
    <row r="385" spans="1:170" customFormat="1" ht="40.9" customHeight="1">
      <c r="A385" s="1"/>
      <c r="B385" s="278"/>
      <c r="C385" s="279"/>
      <c r="D385" s="276">
        <v>377</v>
      </c>
      <c r="E385" s="197" t="s">
        <v>201</v>
      </c>
      <c r="F385" s="197" t="s">
        <v>201</v>
      </c>
      <c r="G385" s="198" t="s">
        <v>246</v>
      </c>
      <c r="H385" s="197" t="s">
        <v>112</v>
      </c>
      <c r="I385" s="199">
        <f>+Zásobník4[[#This Row],[Predpokladané náklady na realizáciu projektu '[eur s DPH']2]]/1.2</f>
        <v>32500000</v>
      </c>
      <c r="J385" s="200">
        <v>39000000</v>
      </c>
      <c r="K385" s="197" t="s">
        <v>132</v>
      </c>
      <c r="L385" s="197" t="s">
        <v>21</v>
      </c>
      <c r="M385" s="201" t="s">
        <v>247</v>
      </c>
      <c r="N385" s="198" t="s">
        <v>74</v>
      </c>
      <c r="O385" s="198" t="s">
        <v>247</v>
      </c>
      <c r="P385" s="198"/>
      <c r="Q385" s="52" t="s">
        <v>201</v>
      </c>
      <c r="R385" s="202"/>
      <c r="S385" s="24"/>
      <c r="T385" s="20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</row>
    <row r="386" spans="1:170" customFormat="1" ht="40.9" customHeight="1">
      <c r="A386" s="1"/>
      <c r="B386" s="278"/>
      <c r="C386" s="279"/>
      <c r="D386" s="276">
        <v>378</v>
      </c>
      <c r="E386" s="197" t="s">
        <v>201</v>
      </c>
      <c r="F386" s="197" t="s">
        <v>201</v>
      </c>
      <c r="G386" s="198" t="s">
        <v>250</v>
      </c>
      <c r="H386" s="197" t="s">
        <v>112</v>
      </c>
      <c r="I386" s="199">
        <f>+Zásobník4[[#This Row],[Predpokladané náklady na realizáciu projektu '[eur s DPH']2]]/1.2</f>
        <v>5000000</v>
      </c>
      <c r="J386" s="200">
        <v>6000000</v>
      </c>
      <c r="K386" s="197" t="s">
        <v>132</v>
      </c>
      <c r="L386" s="197" t="s">
        <v>21</v>
      </c>
      <c r="M386" s="201" t="s">
        <v>247</v>
      </c>
      <c r="N386" s="198" t="s">
        <v>74</v>
      </c>
      <c r="O386" s="198" t="s">
        <v>247</v>
      </c>
      <c r="P386" s="198"/>
      <c r="Q386" s="52" t="s">
        <v>201</v>
      </c>
      <c r="R386" s="202"/>
      <c r="S386" s="24"/>
      <c r="T386" s="20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</row>
    <row r="387" spans="1:170" customFormat="1" ht="40.9" customHeight="1">
      <c r="A387" s="1"/>
      <c r="B387" s="278"/>
      <c r="C387" s="279"/>
      <c r="D387" s="276">
        <v>379</v>
      </c>
      <c r="E387" s="197" t="s">
        <v>201</v>
      </c>
      <c r="F387" s="197" t="s">
        <v>201</v>
      </c>
      <c r="G387" s="198" t="s">
        <v>337</v>
      </c>
      <c r="H387" s="197" t="s">
        <v>112</v>
      </c>
      <c r="I387" s="199">
        <f>+Zásobník4[[#This Row],[Predpokladané náklady na realizáciu projektu '[eur s DPH']2]]/1.2</f>
        <v>666666.66666666674</v>
      </c>
      <c r="J387" s="200">
        <v>800000</v>
      </c>
      <c r="K387" s="197" t="s">
        <v>132</v>
      </c>
      <c r="L387" s="197" t="s">
        <v>21</v>
      </c>
      <c r="M387" s="201" t="s">
        <v>247</v>
      </c>
      <c r="N387" s="198" t="s">
        <v>74</v>
      </c>
      <c r="O387" s="198" t="s">
        <v>247</v>
      </c>
      <c r="P387" s="198"/>
      <c r="Q387" s="52" t="s">
        <v>201</v>
      </c>
      <c r="R387" s="202"/>
      <c r="S387" s="24"/>
      <c r="T387" s="20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</row>
    <row r="388" spans="1:170" customFormat="1" ht="40.9" customHeight="1">
      <c r="A388" s="1"/>
      <c r="B388" s="278"/>
      <c r="C388" s="279"/>
      <c r="D388" s="276">
        <v>380</v>
      </c>
      <c r="E388" s="197" t="s">
        <v>201</v>
      </c>
      <c r="F388" s="197" t="s">
        <v>201</v>
      </c>
      <c r="G388" s="198" t="s">
        <v>248</v>
      </c>
      <c r="H388" s="197" t="s">
        <v>112</v>
      </c>
      <c r="I388" s="199">
        <f>+Zásobník4[[#This Row],[Predpokladané náklady na realizáciu projektu '[eur s DPH']2]]/1.2</f>
        <v>8333333.333333334</v>
      </c>
      <c r="J388" s="200">
        <v>10000000</v>
      </c>
      <c r="K388" s="197" t="s">
        <v>132</v>
      </c>
      <c r="L388" s="197" t="s">
        <v>21</v>
      </c>
      <c r="M388" s="201" t="s">
        <v>247</v>
      </c>
      <c r="N388" s="198" t="s">
        <v>74</v>
      </c>
      <c r="O388" s="198" t="s">
        <v>247</v>
      </c>
      <c r="P388" s="198"/>
      <c r="Q388" s="52" t="s">
        <v>201</v>
      </c>
      <c r="R388" s="202"/>
      <c r="S388" s="24"/>
      <c r="T388" s="20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</row>
    <row r="389" spans="1:170" customFormat="1" ht="40.9" customHeight="1">
      <c r="A389" s="1"/>
      <c r="B389" s="278"/>
      <c r="C389" s="279"/>
      <c r="D389" s="276">
        <v>381</v>
      </c>
      <c r="E389" s="197" t="s">
        <v>201</v>
      </c>
      <c r="F389" s="197" t="s">
        <v>201</v>
      </c>
      <c r="G389" s="198" t="s">
        <v>249</v>
      </c>
      <c r="H389" s="197" t="s">
        <v>112</v>
      </c>
      <c r="I389" s="199">
        <f>+Zásobník4[[#This Row],[Predpokladané náklady na realizáciu projektu '[eur s DPH']2]]/1.2</f>
        <v>6333333.333333334</v>
      </c>
      <c r="J389" s="200">
        <v>7600000</v>
      </c>
      <c r="K389" s="197" t="s">
        <v>132</v>
      </c>
      <c r="L389" s="197" t="s">
        <v>21</v>
      </c>
      <c r="M389" s="201" t="s">
        <v>247</v>
      </c>
      <c r="N389" s="198" t="s">
        <v>74</v>
      </c>
      <c r="O389" s="198" t="s">
        <v>247</v>
      </c>
      <c r="P389" s="198"/>
      <c r="Q389" s="52" t="s">
        <v>201</v>
      </c>
      <c r="R389" s="202"/>
      <c r="S389" s="24"/>
      <c r="T389" s="20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</row>
    <row r="390" spans="1:170" customFormat="1" ht="40.9" customHeight="1">
      <c r="A390" s="1"/>
      <c r="B390" s="278"/>
      <c r="C390" s="279"/>
      <c r="D390" s="276">
        <v>382</v>
      </c>
      <c r="E390" s="197" t="s">
        <v>201</v>
      </c>
      <c r="F390" s="197" t="s">
        <v>201</v>
      </c>
      <c r="G390" s="198" t="s">
        <v>258</v>
      </c>
      <c r="H390" s="197" t="s">
        <v>112</v>
      </c>
      <c r="I390" s="199">
        <f>+Zásobník4[[#This Row],[Predpokladané náklady na realizáciu projektu '[eur s DPH']2]]/1.2</f>
        <v>1833333.3333333335</v>
      </c>
      <c r="J390" s="200">
        <v>2200000</v>
      </c>
      <c r="K390" s="197" t="s">
        <v>132</v>
      </c>
      <c r="L390" s="197" t="s">
        <v>21</v>
      </c>
      <c r="M390" s="201" t="s">
        <v>247</v>
      </c>
      <c r="N390" s="198" t="s">
        <v>74</v>
      </c>
      <c r="O390" s="198" t="s">
        <v>247</v>
      </c>
      <c r="P390" s="198"/>
      <c r="Q390" s="52" t="s">
        <v>201</v>
      </c>
      <c r="R390" s="202"/>
      <c r="S390" s="24"/>
      <c r="T390" s="20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</row>
    <row r="391" spans="1:170" customFormat="1" ht="40.9" customHeight="1">
      <c r="A391" s="1"/>
      <c r="B391" s="278"/>
      <c r="C391" s="279"/>
      <c r="D391" s="276">
        <v>383</v>
      </c>
      <c r="E391" s="197" t="s">
        <v>201</v>
      </c>
      <c r="F391" s="197" t="s">
        <v>201</v>
      </c>
      <c r="G391" s="198" t="s">
        <v>338</v>
      </c>
      <c r="H391" s="197" t="s">
        <v>112</v>
      </c>
      <c r="I391" s="199">
        <f>+Zásobník4[[#This Row],[Predpokladané náklady na realizáciu projektu '[eur s DPH']2]]/1.2</f>
        <v>475000</v>
      </c>
      <c r="J391" s="200">
        <v>570000</v>
      </c>
      <c r="K391" s="197" t="s">
        <v>132</v>
      </c>
      <c r="L391" s="197" t="s">
        <v>21</v>
      </c>
      <c r="M391" s="201" t="s">
        <v>247</v>
      </c>
      <c r="N391" s="198" t="s">
        <v>74</v>
      </c>
      <c r="O391" s="198" t="s">
        <v>247</v>
      </c>
      <c r="P391" s="198"/>
      <c r="Q391" s="52" t="s">
        <v>201</v>
      </c>
      <c r="R391" s="202"/>
      <c r="S391" s="24"/>
      <c r="T391" s="20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</row>
    <row r="392" spans="1:170" customFormat="1" ht="40.9" customHeight="1">
      <c r="A392" s="1"/>
      <c r="B392" s="278"/>
      <c r="C392" s="279"/>
      <c r="D392" s="276">
        <v>384</v>
      </c>
      <c r="E392" s="197" t="s">
        <v>201</v>
      </c>
      <c r="F392" s="197" t="s">
        <v>201</v>
      </c>
      <c r="G392" s="198" t="s">
        <v>339</v>
      </c>
      <c r="H392" s="197" t="s">
        <v>112</v>
      </c>
      <c r="I392" s="199">
        <f>+Zásobník4[[#This Row],[Predpokladané náklady na realizáciu projektu '[eur s DPH']2]]/1.2</f>
        <v>230000</v>
      </c>
      <c r="J392" s="200">
        <v>276000</v>
      </c>
      <c r="K392" s="197" t="s">
        <v>132</v>
      </c>
      <c r="L392" s="197" t="s">
        <v>21</v>
      </c>
      <c r="M392" s="201" t="s">
        <v>247</v>
      </c>
      <c r="N392" s="198" t="s">
        <v>74</v>
      </c>
      <c r="O392" s="198" t="s">
        <v>247</v>
      </c>
      <c r="P392" s="198"/>
      <c r="Q392" s="52" t="s">
        <v>201</v>
      </c>
      <c r="R392" s="202"/>
      <c r="S392" s="24"/>
      <c r="T392" s="20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</row>
    <row r="393" spans="1:170" customFormat="1" ht="40.9" customHeight="1">
      <c r="A393" s="1"/>
      <c r="B393" s="278"/>
      <c r="C393" s="279"/>
      <c r="D393" s="276">
        <v>385</v>
      </c>
      <c r="E393" s="197" t="s">
        <v>201</v>
      </c>
      <c r="F393" s="197" t="s">
        <v>201</v>
      </c>
      <c r="G393" s="198" t="s">
        <v>340</v>
      </c>
      <c r="H393" s="197" t="s">
        <v>112</v>
      </c>
      <c r="I393" s="199">
        <f>+Zásobník4[[#This Row],[Predpokladané náklady na realizáciu projektu '[eur s DPH']2]]/1.2</f>
        <v>165000</v>
      </c>
      <c r="J393" s="200">
        <v>198000</v>
      </c>
      <c r="K393" s="197" t="s">
        <v>132</v>
      </c>
      <c r="L393" s="197" t="s">
        <v>21</v>
      </c>
      <c r="M393" s="201" t="s">
        <v>247</v>
      </c>
      <c r="N393" s="198" t="s">
        <v>74</v>
      </c>
      <c r="O393" s="198" t="s">
        <v>247</v>
      </c>
      <c r="P393" s="198"/>
      <c r="Q393" s="52" t="s">
        <v>201</v>
      </c>
      <c r="R393" s="202"/>
      <c r="S393" s="24"/>
      <c r="T393" s="20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</row>
    <row r="394" spans="1:170" customFormat="1" ht="40.9" customHeight="1">
      <c r="A394" s="1"/>
      <c r="B394" s="278"/>
      <c r="C394" s="279"/>
      <c r="D394" s="276">
        <v>386</v>
      </c>
      <c r="E394" s="197" t="s">
        <v>201</v>
      </c>
      <c r="F394" s="197" t="s">
        <v>201</v>
      </c>
      <c r="G394" s="198" t="s">
        <v>341</v>
      </c>
      <c r="H394" s="197" t="s">
        <v>112</v>
      </c>
      <c r="I394" s="199">
        <f>+Zásobník4[[#This Row],[Predpokladané náklady na realizáciu projektu '[eur s DPH']2]]/1.2</f>
        <v>117500</v>
      </c>
      <c r="J394" s="200">
        <v>141000</v>
      </c>
      <c r="K394" s="197" t="s">
        <v>132</v>
      </c>
      <c r="L394" s="197" t="s">
        <v>21</v>
      </c>
      <c r="M394" s="201" t="s">
        <v>247</v>
      </c>
      <c r="N394" s="198" t="s">
        <v>74</v>
      </c>
      <c r="O394" s="198" t="s">
        <v>247</v>
      </c>
      <c r="P394" s="198"/>
      <c r="Q394" s="52" t="s">
        <v>201</v>
      </c>
      <c r="R394" s="202"/>
      <c r="S394" s="24"/>
      <c r="T394" s="20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</row>
    <row r="395" spans="1:170" customFormat="1" ht="40.9" customHeight="1">
      <c r="A395" s="1"/>
      <c r="B395" s="278"/>
      <c r="C395" s="279"/>
      <c r="D395" s="276">
        <v>387</v>
      </c>
      <c r="E395" s="197" t="s">
        <v>201</v>
      </c>
      <c r="F395" s="197" t="s">
        <v>201</v>
      </c>
      <c r="G395" s="198" t="s">
        <v>342</v>
      </c>
      <c r="H395" s="197" t="s">
        <v>112</v>
      </c>
      <c r="I395" s="199">
        <f>+Zásobník4[[#This Row],[Predpokladané náklady na realizáciu projektu '[eur s DPH']2]]/1.2</f>
        <v>100000</v>
      </c>
      <c r="J395" s="200">
        <v>120000</v>
      </c>
      <c r="K395" s="197" t="s">
        <v>132</v>
      </c>
      <c r="L395" s="197" t="s">
        <v>21</v>
      </c>
      <c r="M395" s="201" t="s">
        <v>247</v>
      </c>
      <c r="N395" s="198" t="s">
        <v>74</v>
      </c>
      <c r="O395" s="198" t="s">
        <v>247</v>
      </c>
      <c r="P395" s="198"/>
      <c r="Q395" s="52" t="s">
        <v>201</v>
      </c>
      <c r="R395" s="202"/>
      <c r="S395" s="24"/>
      <c r="T395" s="20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</row>
    <row r="396" spans="1:170" customFormat="1" ht="40.9" customHeight="1">
      <c r="A396" s="1"/>
      <c r="B396" s="278"/>
      <c r="C396" s="279"/>
      <c r="D396" s="276">
        <v>388</v>
      </c>
      <c r="E396" s="204" t="s">
        <v>201</v>
      </c>
      <c r="F396" s="204" t="s">
        <v>201</v>
      </c>
      <c r="G396" s="205" t="s">
        <v>343</v>
      </c>
      <c r="H396" s="204" t="s">
        <v>112</v>
      </c>
      <c r="I396" s="206">
        <f>+Zásobník4[[#This Row],[Predpokladané náklady na realizáciu projektu '[eur s DPH']2]]/1.2</f>
        <v>91666.666666666672</v>
      </c>
      <c r="J396" s="207">
        <v>110000</v>
      </c>
      <c r="K396" s="204" t="s">
        <v>132</v>
      </c>
      <c r="L396" s="204" t="s">
        <v>21</v>
      </c>
      <c r="M396" s="208" t="s">
        <v>247</v>
      </c>
      <c r="N396" s="205" t="s">
        <v>74</v>
      </c>
      <c r="O396" s="205" t="s">
        <v>247</v>
      </c>
      <c r="P396" s="205"/>
      <c r="Q396" s="52" t="s">
        <v>201</v>
      </c>
      <c r="R396" s="209"/>
      <c r="S396" s="24"/>
      <c r="T396" s="20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</row>
    <row r="397" spans="1:170" customFormat="1" ht="40.9" customHeight="1">
      <c r="A397" s="1"/>
      <c r="B397" s="278"/>
      <c r="C397" s="279"/>
      <c r="D397" s="276">
        <v>389</v>
      </c>
      <c r="E397" s="197" t="s">
        <v>201</v>
      </c>
      <c r="F397" s="197" t="s">
        <v>201</v>
      </c>
      <c r="G397" s="198" t="s">
        <v>344</v>
      </c>
      <c r="H397" s="197" t="s">
        <v>112</v>
      </c>
      <c r="I397" s="199">
        <f>+Zásobník4[[#This Row],[Predpokladané náklady na realizáciu projektu '[eur s DPH']2]]/1.2</f>
        <v>72500</v>
      </c>
      <c r="J397" s="200">
        <v>87000</v>
      </c>
      <c r="K397" s="197" t="s">
        <v>132</v>
      </c>
      <c r="L397" s="197" t="s">
        <v>21</v>
      </c>
      <c r="M397" s="201" t="s">
        <v>247</v>
      </c>
      <c r="N397" s="198" t="s">
        <v>74</v>
      </c>
      <c r="O397" s="198" t="s">
        <v>247</v>
      </c>
      <c r="P397" s="198"/>
      <c r="Q397" s="52" t="s">
        <v>201</v>
      </c>
      <c r="R397" s="202"/>
      <c r="S397" s="24"/>
      <c r="T397" s="20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</row>
    <row r="398" spans="1:170" ht="40.9" customHeight="1">
      <c r="B398" s="278"/>
      <c r="C398" s="279"/>
      <c r="D398" s="276">
        <v>390</v>
      </c>
      <c r="E398" s="232" t="s">
        <v>201</v>
      </c>
      <c r="F398" s="232" t="s">
        <v>201</v>
      </c>
      <c r="G398" s="233" t="s">
        <v>345</v>
      </c>
      <c r="H398" s="232" t="s">
        <v>112</v>
      </c>
      <c r="I398" s="234">
        <f>+Zásobník4[[#This Row],[Predpokladané náklady na realizáciu projektu '[eur s DPH']2]]/1.2</f>
        <v>60833.333333333336</v>
      </c>
      <c r="J398" s="235">
        <v>73000</v>
      </c>
      <c r="K398" s="232" t="s">
        <v>132</v>
      </c>
      <c r="L398" s="232" t="s">
        <v>21</v>
      </c>
      <c r="M398" s="236" t="s">
        <v>247</v>
      </c>
      <c r="N398" s="233" t="s">
        <v>74</v>
      </c>
      <c r="O398" s="233" t="s">
        <v>247</v>
      </c>
      <c r="P398" s="233"/>
      <c r="Q398" s="52" t="s">
        <v>201</v>
      </c>
      <c r="R398" s="237"/>
      <c r="S398" s="24"/>
      <c r="T398" s="20"/>
    </row>
    <row r="399" spans="1:170" ht="40.9" customHeight="1">
      <c r="B399" s="278"/>
      <c r="C399" s="279"/>
      <c r="D399" s="276">
        <v>391</v>
      </c>
      <c r="E399" s="232" t="s">
        <v>201</v>
      </c>
      <c r="F399" s="232" t="s">
        <v>201</v>
      </c>
      <c r="G399" s="233" t="s">
        <v>346</v>
      </c>
      <c r="H399" s="232" t="s">
        <v>112</v>
      </c>
      <c r="I399" s="234">
        <f>+Zásobník4[[#This Row],[Predpokladané náklady na realizáciu projektu '[eur s DPH']2]]/1.2</f>
        <v>33333.333333333336</v>
      </c>
      <c r="J399" s="235">
        <v>40000</v>
      </c>
      <c r="K399" s="232" t="s">
        <v>132</v>
      </c>
      <c r="L399" s="232" t="s">
        <v>21</v>
      </c>
      <c r="M399" s="236" t="s">
        <v>247</v>
      </c>
      <c r="N399" s="233" t="s">
        <v>74</v>
      </c>
      <c r="O399" s="233" t="s">
        <v>247</v>
      </c>
      <c r="P399" s="233"/>
      <c r="Q399" s="52" t="s">
        <v>201</v>
      </c>
      <c r="R399" s="237"/>
    </row>
    <row r="400" spans="1:170" ht="21" customHeight="1">
      <c r="H400" s="94" t="s">
        <v>353</v>
      </c>
      <c r="I400" s="119"/>
      <c r="J400" s="210">
        <f>+SUM(J9:J399)</f>
        <v>532309623.17109841</v>
      </c>
    </row>
    <row r="401" spans="8:11" ht="21" customHeight="1">
      <c r="H401" s="95" t="s">
        <v>355</v>
      </c>
      <c r="I401" s="120"/>
      <c r="J401" s="98">
        <f>SUBTOTAL(9,Zásobník4[Predpokladané náklady na realizáciu projektu '[eur s DPH']2])</f>
        <v>532309623.17109841</v>
      </c>
    </row>
    <row r="402" spans="8:11" ht="21" customHeight="1">
      <c r="H402" s="95" t="s">
        <v>357</v>
      </c>
      <c r="I402" s="120"/>
      <c r="J402" s="98">
        <f>SUBTOTAL(109,Zásobník4[Predpokladané náklady na realizáciu projektu '[eur s DPH']2])</f>
        <v>532309623.17109841</v>
      </c>
    </row>
    <row r="405" spans="8:11" ht="40.9" customHeight="1">
      <c r="K405" s="151"/>
    </row>
  </sheetData>
  <mergeCells count="7">
    <mergeCell ref="N4:O4"/>
    <mergeCell ref="P4:Q4"/>
    <mergeCell ref="E6:H6"/>
    <mergeCell ref="D2:G2"/>
    <mergeCell ref="E4:H4"/>
    <mergeCell ref="J4:K4"/>
    <mergeCell ref="L4:M4"/>
  </mergeCells>
  <pageMargins left="0.15833333333333333" right="0.31666666666666665" top="0.50818181818181818" bottom="0.75" header="0.3" footer="0.3"/>
  <pageSetup paperSize="8" scale="68" fitToHeight="0" orientation="landscape" r:id="rId1"/>
  <headerFooter>
    <oddHeader>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Zásobník inv.zámerov</vt:lpstr>
      <vt:lpstr>Zásobník nad 1M</vt:lpstr>
      <vt:lpstr>Pivot sumár</vt:lpstr>
      <vt:lpstr>Investičné požiadavky rezortu</vt:lpstr>
      <vt:lpstr>'Investičné požiadavky rezortu'!Oblasť_tlače</vt:lpstr>
      <vt:lpstr>'Zásobník inv.zámerov'!Oblasť_tlače</vt:lpstr>
      <vt:lpstr>'Zásobník nad 1M'!Oblasť_tlače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2023-08-03T11:58:46Z</dcterms:modified>
</cp:coreProperties>
</file>