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tables/table3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770" windowHeight="10755" firstSheet="1" activeTab="1"/>
  </bookViews>
  <sheets>
    <sheet name="Zásobník inv.zámerov" sheetId="1" state="hidden" r:id="rId1"/>
    <sheet name="Zásobník nad 1M" sheetId="2" r:id="rId2"/>
    <sheet name="Pivot sumár" sheetId="3" state="hidden" r:id="rId3"/>
    <sheet name="Investičné požiadavky rezortu" sheetId="5" state="hidden" r:id="rId4"/>
  </sheets>
  <definedNames>
    <definedName name="_xlnm._FilterDatabase" localSheetId="3" hidden="1">'Investičné požiadavky rezortu'!$C$8:$Q$395</definedName>
    <definedName name="_xlnm._FilterDatabase" localSheetId="0" hidden="1">'Zásobník inv.zámerov'!$C$8:$R$269</definedName>
    <definedName name="_xlnm._FilterDatabase" localSheetId="1" hidden="1">'Zásobník nad 1M'!$D$8:$AU$135</definedName>
    <definedName name="_xlnm.Print_Area" localSheetId="3">'Investičné požiadavky rezortu'!$C$1:$Q$395</definedName>
    <definedName name="_xlnm.Print_Area" localSheetId="0">'Zásobník inv.zámerov'!$C$1:$R$270</definedName>
    <definedName name="_xlnm.Print_Area" localSheetId="1">'Zásobník nad 1M'!$D$1:$S$135</definedName>
  </definedNames>
  <calcPr calcId="162913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1" i="1" l="1"/>
  <c r="H187" i="5" l="1"/>
  <c r="H188" i="5"/>
  <c r="H119" i="1"/>
  <c r="H128" i="1" l="1"/>
  <c r="H127" i="1"/>
  <c r="H124" i="1" l="1"/>
  <c r="H123" i="1"/>
  <c r="H87" i="1"/>
  <c r="H88" i="1"/>
  <c r="H89" i="1"/>
  <c r="H222" i="5" l="1"/>
  <c r="H221" i="5"/>
  <c r="H220" i="5"/>
  <c r="H383" i="5" l="1"/>
  <c r="H384" i="5"/>
  <c r="H385" i="5"/>
  <c r="H386" i="5"/>
  <c r="H387" i="5"/>
  <c r="H388" i="5"/>
  <c r="H389" i="5"/>
  <c r="H390" i="5"/>
  <c r="H391" i="5"/>
  <c r="H392" i="5"/>
  <c r="H393" i="5"/>
  <c r="H394" i="5"/>
  <c r="H395" i="5"/>
  <c r="H373" i="5"/>
  <c r="H374" i="5"/>
  <c r="H375" i="5"/>
  <c r="H376" i="5"/>
  <c r="H377" i="5"/>
  <c r="H378" i="5"/>
  <c r="H379" i="5"/>
  <c r="H380" i="5"/>
  <c r="H381" i="5"/>
  <c r="H382" i="5"/>
  <c r="H370" i="5"/>
  <c r="H371" i="5"/>
  <c r="H372" i="5"/>
  <c r="H367" i="5"/>
  <c r="H368" i="5"/>
  <c r="H369" i="5"/>
  <c r="H366" i="5"/>
  <c r="H358" i="5"/>
  <c r="H359" i="5"/>
  <c r="H360" i="5"/>
  <c r="H361" i="5"/>
  <c r="H362" i="5"/>
  <c r="H363" i="5"/>
  <c r="H364" i="5"/>
  <c r="H365" i="5"/>
  <c r="H357" i="5"/>
  <c r="H352" i="5"/>
  <c r="H353" i="5"/>
  <c r="H354" i="5"/>
  <c r="H355" i="5"/>
  <c r="H356" i="5"/>
  <c r="H341" i="5"/>
  <c r="H342" i="5"/>
  <c r="H343" i="5"/>
  <c r="H344" i="5"/>
  <c r="H345" i="5"/>
  <c r="H346" i="5"/>
  <c r="H347" i="5"/>
  <c r="H348" i="5"/>
  <c r="H349" i="5"/>
  <c r="H350" i="5"/>
  <c r="H351" i="5"/>
  <c r="H331" i="5"/>
  <c r="H332" i="5"/>
  <c r="H333" i="5"/>
  <c r="H334" i="5"/>
  <c r="H335" i="5"/>
  <c r="H336" i="5"/>
  <c r="H337" i="5"/>
  <c r="H338" i="5"/>
  <c r="H339" i="5"/>
  <c r="H340" i="5"/>
  <c r="H329" i="5"/>
  <c r="H330" i="5"/>
  <c r="H317" i="5"/>
  <c r="H318" i="5"/>
  <c r="H319" i="5"/>
  <c r="H320" i="5"/>
  <c r="H321" i="5"/>
  <c r="H322" i="5"/>
  <c r="H323" i="5"/>
  <c r="H324" i="5"/>
  <c r="H325" i="5"/>
  <c r="H326" i="5"/>
  <c r="H327" i="5"/>
  <c r="H328" i="5"/>
  <c r="H314" i="5"/>
  <c r="H315" i="5"/>
  <c r="H316" i="5"/>
  <c r="H301" i="5"/>
  <c r="H302" i="5"/>
  <c r="H303" i="5"/>
  <c r="H304" i="5"/>
  <c r="H305" i="5"/>
  <c r="H306" i="5"/>
  <c r="H307" i="5"/>
  <c r="H308" i="5"/>
  <c r="H309" i="5"/>
  <c r="H310" i="5"/>
  <c r="H311" i="5"/>
  <c r="H312" i="5"/>
  <c r="H313" i="5"/>
  <c r="H296" i="5"/>
  <c r="H297" i="5"/>
  <c r="H298" i="5"/>
  <c r="H299" i="5"/>
  <c r="H300" i="5"/>
  <c r="H290" i="5"/>
  <c r="H291" i="5"/>
  <c r="H292" i="5"/>
  <c r="H293" i="5"/>
  <c r="H294" i="5"/>
  <c r="H295" i="5"/>
  <c r="H288" i="5"/>
  <c r="H289" i="5"/>
  <c r="H287" i="5"/>
  <c r="I126" i="2"/>
  <c r="I127" i="2"/>
  <c r="I128" i="2"/>
  <c r="I129" i="2"/>
  <c r="I130" i="2"/>
  <c r="I131" i="2"/>
  <c r="I132" i="2"/>
  <c r="I133" i="2"/>
  <c r="I134" i="2"/>
  <c r="I135" i="2"/>
  <c r="I123" i="2"/>
  <c r="I124" i="2"/>
  <c r="I125" i="2"/>
  <c r="I122" i="2"/>
  <c r="I117" i="2"/>
  <c r="I118" i="2"/>
  <c r="I119" i="2"/>
  <c r="I120" i="2"/>
  <c r="I121" i="2"/>
  <c r="I111" i="2"/>
  <c r="I112" i="2"/>
  <c r="I113" i="2"/>
  <c r="I114" i="2"/>
  <c r="I115" i="2"/>
  <c r="I116" i="2"/>
  <c r="I110" i="2"/>
  <c r="I102" i="2"/>
  <c r="I103" i="2"/>
  <c r="I104" i="2"/>
  <c r="I105" i="2"/>
  <c r="I106" i="2"/>
  <c r="I107" i="2"/>
  <c r="I108" i="2"/>
  <c r="I109" i="2"/>
  <c r="I95" i="2"/>
  <c r="I96" i="2"/>
  <c r="I97" i="2"/>
  <c r="I98" i="2"/>
  <c r="I99" i="2"/>
  <c r="I100" i="2"/>
  <c r="I101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79" i="2"/>
  <c r="I80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59" i="2"/>
  <c r="I60" i="2"/>
  <c r="I61" i="2"/>
  <c r="I62" i="2"/>
  <c r="I63" i="2"/>
  <c r="I64" i="2"/>
  <c r="I65" i="2"/>
  <c r="I53" i="2"/>
  <c r="I54" i="2"/>
  <c r="I55" i="2"/>
  <c r="I56" i="2"/>
  <c r="I57" i="2"/>
  <c r="I58" i="2"/>
  <c r="I52" i="2"/>
  <c r="H227" i="1"/>
  <c r="H228" i="1"/>
  <c r="H229" i="1"/>
  <c r="H230" i="1"/>
  <c r="H231" i="1"/>
  <c r="H232" i="1"/>
  <c r="H226" i="1"/>
  <c r="H222" i="1"/>
  <c r="H223" i="1"/>
  <c r="H224" i="1"/>
  <c r="H225" i="1"/>
  <c r="H220" i="1"/>
  <c r="H221" i="1"/>
  <c r="H218" i="1"/>
  <c r="H219" i="1"/>
  <c r="H216" i="1"/>
  <c r="H217" i="1"/>
  <c r="H215" i="1"/>
  <c r="H212" i="1"/>
  <c r="H213" i="1"/>
  <c r="H214" i="1"/>
  <c r="H210" i="1"/>
  <c r="H211" i="1"/>
  <c r="H208" i="1"/>
  <c r="H209" i="1"/>
  <c r="H206" i="1"/>
  <c r="H207" i="1"/>
  <c r="H205" i="1"/>
  <c r="H204" i="1"/>
  <c r="H203" i="1"/>
  <c r="H202" i="1"/>
  <c r="H201" i="1"/>
  <c r="H200" i="1"/>
  <c r="H199" i="1"/>
  <c r="H198" i="1"/>
  <c r="H197" i="1"/>
  <c r="H196" i="1"/>
  <c r="H195" i="1"/>
  <c r="H193" i="1"/>
  <c r="H194" i="1"/>
  <c r="H192" i="1"/>
  <c r="H190" i="1"/>
  <c r="H191" i="1"/>
  <c r="H189" i="1"/>
  <c r="H184" i="1"/>
  <c r="H185" i="1"/>
  <c r="H186" i="1"/>
  <c r="H187" i="1"/>
  <c r="H188" i="1"/>
  <c r="H183" i="1"/>
  <c r="H182" i="1"/>
  <c r="H181" i="1"/>
  <c r="H168" i="1" l="1"/>
  <c r="H165" i="1" l="1"/>
  <c r="H163" i="1"/>
  <c r="H71" i="1" l="1"/>
  <c r="H72" i="1"/>
  <c r="I48" i="2" l="1"/>
  <c r="I49" i="2"/>
  <c r="I50" i="2"/>
  <c r="I36" i="2"/>
  <c r="I37" i="2"/>
  <c r="I47" i="2"/>
  <c r="I38" i="2" l="1"/>
  <c r="H73" i="1"/>
  <c r="H143" i="1" l="1"/>
  <c r="H40" i="1"/>
  <c r="H156" i="1"/>
  <c r="H157" i="1"/>
  <c r="H136" i="1"/>
  <c r="H219" i="5"/>
  <c r="H67" i="1"/>
  <c r="H68" i="1"/>
  <c r="H69" i="1"/>
  <c r="H70" i="1"/>
  <c r="H62" i="1"/>
  <c r="H63" i="1"/>
  <c r="H64" i="1"/>
  <c r="H65" i="1"/>
  <c r="H66" i="1"/>
  <c r="H155" i="1"/>
  <c r="H160" i="1"/>
  <c r="H154" i="1"/>
  <c r="H61" i="1"/>
  <c r="H60" i="1"/>
  <c r="H59" i="1"/>
  <c r="H153" i="1"/>
  <c r="H152" i="1"/>
  <c r="H51" i="1"/>
  <c r="H142" i="1"/>
  <c r="H151" i="1"/>
  <c r="H54" i="1"/>
  <c r="H161" i="1"/>
  <c r="H92" i="1"/>
  <c r="H75" i="1"/>
  <c r="H76" i="1"/>
  <c r="H77" i="1"/>
  <c r="H78" i="1"/>
  <c r="H79" i="1"/>
  <c r="H84" i="1"/>
  <c r="H85" i="1"/>
  <c r="H130" i="1"/>
  <c r="H131" i="1"/>
  <c r="H132" i="1"/>
  <c r="H133" i="1"/>
  <c r="H134" i="1"/>
  <c r="H135" i="1"/>
  <c r="H86" i="1"/>
  <c r="H109" i="1"/>
  <c r="H141" i="1" l="1"/>
  <c r="H44" i="1" l="1"/>
  <c r="H97" i="5" l="1"/>
  <c r="H286" i="5"/>
  <c r="H235" i="5"/>
  <c r="H236" i="5"/>
  <c r="H237" i="5"/>
  <c r="H238" i="5"/>
  <c r="H156" i="5"/>
  <c r="H157" i="5"/>
  <c r="H158" i="5"/>
  <c r="H74" i="5"/>
  <c r="H75" i="5"/>
  <c r="H76" i="5"/>
  <c r="H77" i="5"/>
  <c r="H154" i="5"/>
  <c r="H151" i="5"/>
  <c r="H152" i="5"/>
  <c r="H153" i="5"/>
  <c r="H155" i="5"/>
  <c r="H146" i="5"/>
  <c r="H147" i="5"/>
  <c r="H148" i="5"/>
  <c r="H149" i="5"/>
  <c r="H150" i="5"/>
  <c r="H45" i="5"/>
  <c r="H285" i="5"/>
  <c r="H260" i="5"/>
  <c r="H283" i="5"/>
  <c r="H284" i="5"/>
  <c r="H281" i="5"/>
  <c r="H282" i="5"/>
  <c r="H256" i="5"/>
  <c r="H116" i="5"/>
  <c r="H279" i="5"/>
  <c r="H280" i="5"/>
  <c r="H145" i="5"/>
  <c r="H117" i="5"/>
  <c r="H277" i="5"/>
  <c r="H278" i="5"/>
  <c r="H137" i="5"/>
  <c r="H17" i="5"/>
  <c r="H18" i="5"/>
  <c r="H276" i="5"/>
  <c r="H275" i="5"/>
  <c r="H274" i="5"/>
  <c r="H13" i="5"/>
  <c r="H14" i="5"/>
  <c r="H15" i="5"/>
  <c r="H16" i="5"/>
  <c r="H31" i="5"/>
  <c r="H243" i="5"/>
  <c r="H273" i="5"/>
  <c r="H135" i="5"/>
  <c r="H272" i="5"/>
  <c r="H217" i="5"/>
  <c r="H218" i="5"/>
  <c r="H203" i="5"/>
  <c r="H204" i="5"/>
  <c r="H205" i="5"/>
  <c r="H206" i="5"/>
  <c r="H207" i="5"/>
  <c r="H208" i="5"/>
  <c r="H209" i="5"/>
  <c r="H210" i="5"/>
  <c r="H211" i="5"/>
  <c r="H212" i="5"/>
  <c r="H213" i="5"/>
  <c r="H214" i="5"/>
  <c r="H215" i="5"/>
  <c r="H216" i="5"/>
  <c r="H175" i="5" l="1"/>
  <c r="I9" i="2" l="1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9" i="2"/>
  <c r="I40" i="2"/>
  <c r="I41" i="2"/>
  <c r="I42" i="2"/>
  <c r="I43" i="2"/>
  <c r="I44" i="2"/>
  <c r="I45" i="2"/>
  <c r="I46" i="2"/>
  <c r="I51" i="2"/>
  <c r="H107" i="1"/>
  <c r="H148" i="1" l="1"/>
  <c r="H145" i="1"/>
  <c r="H58" i="1" l="1"/>
  <c r="H57" i="1"/>
  <c r="H35" i="1"/>
  <c r="H241" i="5" l="1"/>
  <c r="H245" i="5"/>
  <c r="H90" i="5"/>
  <c r="H246" i="5"/>
  <c r="H130" i="5"/>
  <c r="H144" i="5"/>
  <c r="H149" i="1" l="1"/>
  <c r="H139" i="1"/>
  <c r="H137" i="1"/>
  <c r="H9" i="1" l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6" i="1"/>
  <c r="H37" i="1"/>
  <c r="H41" i="1"/>
  <c r="H42" i="1"/>
  <c r="H43" i="1"/>
  <c r="H45" i="1"/>
  <c r="H46" i="1"/>
  <c r="H47" i="1"/>
  <c r="H48" i="1"/>
  <c r="H49" i="1"/>
  <c r="H39" i="1"/>
  <c r="H38" i="1"/>
  <c r="H50" i="1"/>
  <c r="H52" i="1"/>
  <c r="H53" i="1"/>
  <c r="H55" i="1"/>
  <c r="H56" i="1"/>
  <c r="H96" i="1"/>
  <c r="H94" i="1"/>
  <c r="H97" i="1"/>
  <c r="H98" i="1"/>
  <c r="H99" i="1"/>
  <c r="H100" i="1"/>
  <c r="H101" i="1"/>
  <c r="H102" i="1"/>
  <c r="H103" i="1"/>
  <c r="H104" i="1"/>
  <c r="H105" i="1"/>
  <c r="H106" i="1"/>
  <c r="H95" i="1"/>
  <c r="H74" i="1"/>
  <c r="H82" i="1"/>
  <c r="H110" i="1"/>
  <c r="H90" i="1"/>
  <c r="H111" i="1"/>
  <c r="H112" i="1"/>
  <c r="H113" i="1"/>
  <c r="H114" i="1"/>
  <c r="H115" i="1"/>
  <c r="H116" i="1"/>
  <c r="H117" i="1"/>
  <c r="H118" i="1"/>
  <c r="H120" i="1"/>
  <c r="H121" i="1"/>
  <c r="H122" i="1"/>
  <c r="H80" i="1"/>
  <c r="H93" i="1"/>
  <c r="H81" i="1"/>
  <c r="H129" i="1"/>
  <c r="H83" i="1"/>
  <c r="H108" i="1"/>
  <c r="H125" i="1"/>
  <c r="H126" i="1"/>
  <c r="H138" i="1"/>
  <c r="H140" i="1"/>
  <c r="H144" i="1"/>
  <c r="H158" i="1"/>
  <c r="H146" i="1"/>
  <c r="H147" i="1"/>
  <c r="H150" i="1"/>
  <c r="H159" i="1"/>
  <c r="H162" i="1"/>
  <c r="H164" i="1"/>
  <c r="H166" i="1"/>
  <c r="H167" i="1"/>
  <c r="H169" i="1"/>
  <c r="H170" i="1"/>
  <c r="H179" i="1"/>
  <c r="H175" i="1"/>
  <c r="H172" i="1"/>
  <c r="H171" i="1"/>
  <c r="H176" i="1"/>
  <c r="H173" i="1"/>
  <c r="H180" i="1"/>
  <c r="H174" i="1"/>
  <c r="H177" i="1"/>
  <c r="H178" i="1"/>
  <c r="H233" i="1"/>
  <c r="H234" i="1"/>
  <c r="H235" i="1"/>
  <c r="H236" i="1"/>
  <c r="H239" i="1"/>
  <c r="H240" i="1"/>
  <c r="H237" i="1"/>
  <c r="H238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7" i="1"/>
  <c r="H256" i="1"/>
  <c r="H255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26" i="5" l="1"/>
  <c r="H225" i="5"/>
  <c r="H142" i="5"/>
  <c r="H141" i="5"/>
  <c r="H223" i="5"/>
  <c r="H9" i="5"/>
  <c r="H10" i="5"/>
  <c r="H11" i="5"/>
  <c r="H12" i="5"/>
  <c r="H19" i="5"/>
  <c r="H20" i="5"/>
  <c r="H21" i="5"/>
  <c r="H22" i="5"/>
  <c r="H23" i="5"/>
  <c r="H24" i="5"/>
  <c r="H25" i="5"/>
  <c r="H26" i="5"/>
  <c r="H27" i="5"/>
  <c r="H28" i="5"/>
  <c r="H29" i="5"/>
  <c r="H30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8" i="5"/>
  <c r="H79" i="5"/>
  <c r="H80" i="5"/>
  <c r="H81" i="5"/>
  <c r="H82" i="5"/>
  <c r="H83" i="5"/>
  <c r="H84" i="5"/>
  <c r="H85" i="5"/>
  <c r="H86" i="5"/>
  <c r="H87" i="5"/>
  <c r="H88" i="5"/>
  <c r="H89" i="5"/>
  <c r="H91" i="5"/>
  <c r="H92" i="5"/>
  <c r="H93" i="5"/>
  <c r="H94" i="5"/>
  <c r="H95" i="5"/>
  <c r="H96" i="5"/>
  <c r="H98" i="5"/>
  <c r="H99" i="5"/>
  <c r="H100" i="5"/>
  <c r="H101" i="5"/>
  <c r="H102" i="5"/>
  <c r="H103" i="5"/>
  <c r="H104" i="5"/>
  <c r="H105" i="5"/>
  <c r="H106" i="5"/>
  <c r="H107" i="5"/>
  <c r="H108" i="5"/>
  <c r="H109" i="5"/>
  <c r="H110" i="5"/>
  <c r="H111" i="5"/>
  <c r="H112" i="5"/>
  <c r="H113" i="5"/>
  <c r="H114" i="5"/>
  <c r="H115" i="5"/>
  <c r="H118" i="5"/>
  <c r="H119" i="5"/>
  <c r="H120" i="5"/>
  <c r="H121" i="5"/>
  <c r="H122" i="5"/>
  <c r="H123" i="5"/>
  <c r="H124" i="5"/>
  <c r="H125" i="5"/>
  <c r="H126" i="5"/>
  <c r="H127" i="5"/>
  <c r="H128" i="5"/>
  <c r="H129" i="5"/>
  <c r="H131" i="5"/>
  <c r="H132" i="5"/>
  <c r="H133" i="5"/>
  <c r="H134" i="5"/>
  <c r="H136" i="5"/>
  <c r="H138" i="5"/>
  <c r="H139" i="5"/>
  <c r="H140" i="5"/>
  <c r="H143" i="5"/>
  <c r="H159" i="5"/>
  <c r="H161" i="5"/>
  <c r="H162" i="5"/>
  <c r="H163" i="5"/>
  <c r="H164" i="5"/>
  <c r="H165" i="5"/>
  <c r="H166" i="5"/>
  <c r="H167" i="5"/>
  <c r="H168" i="5"/>
  <c r="H169" i="5"/>
  <c r="H170" i="5"/>
  <c r="H171" i="5"/>
  <c r="H172" i="5"/>
  <c r="H173" i="5"/>
  <c r="H174" i="5"/>
  <c r="H160" i="5"/>
  <c r="H176" i="5"/>
  <c r="H177" i="5"/>
  <c r="H178" i="5"/>
  <c r="H179" i="5"/>
  <c r="H180" i="5"/>
  <c r="H181" i="5"/>
  <c r="H182" i="5"/>
  <c r="H183" i="5"/>
  <c r="H184" i="5"/>
  <c r="H185" i="5"/>
  <c r="H186" i="5"/>
  <c r="H189" i="5"/>
  <c r="H190" i="5"/>
  <c r="H191" i="5"/>
  <c r="H192" i="5"/>
  <c r="H193" i="5"/>
  <c r="H194" i="5"/>
  <c r="H195" i="5"/>
  <c r="H196" i="5"/>
  <c r="H197" i="5"/>
  <c r="H198" i="5"/>
  <c r="H199" i="5"/>
  <c r="H200" i="5"/>
  <c r="H201" i="5"/>
  <c r="H202" i="5"/>
  <c r="H224" i="5"/>
  <c r="H227" i="5"/>
  <c r="H228" i="5"/>
  <c r="H229" i="5"/>
  <c r="H230" i="5"/>
  <c r="H231" i="5"/>
  <c r="H232" i="5"/>
  <c r="H233" i="5"/>
  <c r="H234" i="5"/>
  <c r="H239" i="5"/>
  <c r="H240" i="5"/>
  <c r="H242" i="5"/>
  <c r="H244" i="5"/>
  <c r="H247" i="5"/>
  <c r="H248" i="5"/>
  <c r="H249" i="5"/>
  <c r="H250" i="5"/>
  <c r="H251" i="5"/>
  <c r="H252" i="5"/>
  <c r="H253" i="5"/>
  <c r="H254" i="5"/>
  <c r="H255" i="5"/>
  <c r="H257" i="5"/>
  <c r="H258" i="5"/>
  <c r="H259" i="5"/>
  <c r="H261" i="5"/>
  <c r="H262" i="5"/>
  <c r="H263" i="5"/>
  <c r="H264" i="5"/>
  <c r="H265" i="5"/>
  <c r="H266" i="5"/>
  <c r="H267" i="5"/>
  <c r="H268" i="5"/>
  <c r="H269" i="5"/>
  <c r="H270" i="5"/>
  <c r="H271" i="5"/>
  <c r="I396" i="5" l="1"/>
  <c r="I145" i="2"/>
  <c r="I144" i="2"/>
  <c r="I143" i="2"/>
  <c r="I398" i="5" l="1"/>
  <c r="I397" i="5"/>
  <c r="J145" i="2" l="1"/>
  <c r="J144" i="2"/>
  <c r="J143" i="2"/>
  <c r="I272" i="1"/>
  <c r="I274" i="1"/>
  <c r="I273" i="1"/>
  <c r="H273" i="1"/>
  <c r="H274" i="1" l="1"/>
  <c r="H272" i="1"/>
</calcChain>
</file>

<file path=xl/comments1.xml><?xml version="1.0" encoding="utf-8"?>
<comments xmlns="http://schemas.openxmlformats.org/spreadsheetml/2006/main">
  <authors>
    <author>Autor</author>
  </authors>
  <commentList>
    <comment ref="I209" authorId="0" shapeId="0">
      <text>
        <r>
          <rPr>
            <b/>
            <sz val="9"/>
            <color indexed="81"/>
            <rFont val="Segoe UI"/>
            <family val="2"/>
            <charset val="238"/>
          </rPr>
          <t>Autor:</t>
        </r>
        <r>
          <rPr>
            <sz val="9"/>
            <color indexed="81"/>
            <rFont val="Segoe UI"/>
            <family val="2"/>
            <charset val="238"/>
          </rPr>
          <t xml:space="preserve">
Zahŕňa všetky KV ktoré sa budú čerpať v rámci platnej zmluvi, dodatok č.1</t>
        </r>
      </text>
    </comment>
    <comment ref="I210" authorId="0" shapeId="0">
      <text>
        <r>
          <rPr>
            <b/>
            <sz val="9"/>
            <color indexed="81"/>
            <rFont val="Segoe UI"/>
            <family val="2"/>
            <charset val="238"/>
          </rPr>
          <t>Autor:</t>
        </r>
        <r>
          <rPr>
            <sz val="9"/>
            <color indexed="81"/>
            <rFont val="Segoe UI"/>
            <family val="2"/>
            <charset val="238"/>
          </rPr>
          <t xml:space="preserve">
suma zahŕňa všetky KV, ktoré sa ešte môžu čerpať v rámci platnej zmluvy (dod. č.2)</t>
        </r>
      </text>
    </comment>
    <comment ref="I217" authorId="0" shapeId="0">
      <text>
        <r>
          <rPr>
            <b/>
            <sz val="9"/>
            <color indexed="81"/>
            <rFont val="Segoe UI"/>
            <family val="2"/>
            <charset val="238"/>
          </rPr>
          <t>Autor:</t>
        </r>
        <r>
          <rPr>
            <sz val="9"/>
            <color indexed="81"/>
            <rFont val="Segoe UI"/>
            <family val="2"/>
            <charset val="238"/>
          </rPr>
          <t xml:space="preserve">
rozvojový rámec k danej SLA, </t>
        </r>
      </text>
    </comment>
  </commentList>
</comments>
</file>

<file path=xl/sharedStrings.xml><?xml version="1.0" encoding="utf-8"?>
<sst xmlns="http://schemas.openxmlformats.org/spreadsheetml/2006/main" count="8125" uniqueCount="648">
  <si>
    <t>Zásobník investičných zámerov MS SR</t>
  </si>
  <si>
    <t>Kapitola:</t>
  </si>
  <si>
    <t>Kapitola 13 - Ministerstvo spravodlivosti Slovenskej republiky</t>
  </si>
  <si>
    <t>Sektor:</t>
  </si>
  <si>
    <t>13 Verejná správa (13110 - ústredná štátna správa)</t>
  </si>
  <si>
    <t xml:space="preserve">Poradové číslo </t>
  </si>
  <si>
    <t>Organizácia</t>
  </si>
  <si>
    <t>Organizácia 2</t>
  </si>
  <si>
    <t>Názov projektu</t>
  </si>
  <si>
    <t>Oblasť</t>
  </si>
  <si>
    <t>Zdroj financovania</t>
  </si>
  <si>
    <t>Preukázanie súladu so sektorovou investičnou stratégiou</t>
  </si>
  <si>
    <t>Stručné zdôvodnenie potreby investičného zámeru</t>
  </si>
  <si>
    <t>Opis a vrcholové porovnanie zvažovaných alternatív realizácie</t>
  </si>
  <si>
    <t>Nadväznosť na strategický cieľ</t>
  </si>
  <si>
    <t>Poznámka</t>
  </si>
  <si>
    <t>Input source</t>
  </si>
  <si>
    <t>Civil</t>
  </si>
  <si>
    <t>Úrad</t>
  </si>
  <si>
    <t>B</t>
  </si>
  <si>
    <t>POO</t>
  </si>
  <si>
    <t>Áno</t>
  </si>
  <si>
    <t>Implementácia POO</t>
  </si>
  <si>
    <t>Prenájom adekvátnych priestorov, rekonštrukcia súčastných priestorov</t>
  </si>
  <si>
    <t>Prenájom adekvátnych priestorov, výstavba budovy</t>
  </si>
  <si>
    <t>1. Dôstojné podmienky pre klientov súdov a pracovníkov justície, 2. Zvyšovanie energetickej efektivity budov štátu</t>
  </si>
  <si>
    <t>OS Dunajská Streda</t>
  </si>
  <si>
    <t>rekonštrukcia budovy archívu</t>
  </si>
  <si>
    <t>obnova budovy</t>
  </si>
  <si>
    <t>Prenájom adekvátnych priestorov, výstavba novej budovy</t>
  </si>
  <si>
    <t>požiadavky súdov</t>
  </si>
  <si>
    <t>rekonštrukcia garáží</t>
  </si>
  <si>
    <t>nie je alternatíva</t>
  </si>
  <si>
    <t>obnova SPZ (samostatná klimatizačná jednotka)</t>
  </si>
  <si>
    <t>Nie je iná alternatíva</t>
  </si>
  <si>
    <t>OS Trebišov</t>
  </si>
  <si>
    <t>rekonštrukcia elektroinštalácia</t>
  </si>
  <si>
    <t>CIVIL</t>
  </si>
  <si>
    <t>rekonštrukcia sociálnych zariadení v celej budove + vybudovanie toalety pre imobilných</t>
  </si>
  <si>
    <t>stavebné úpravy kancelárie predsedu, klimatizácia</t>
  </si>
  <si>
    <t>obnova budovy (klimatizácia je súčasťou centrálneho systému a teda budovy)</t>
  </si>
  <si>
    <t>Plynový kotol</t>
  </si>
  <si>
    <t>klimatizácia</t>
  </si>
  <si>
    <t>klimatizácia do serverovne</t>
  </si>
  <si>
    <t>OS Michalovce</t>
  </si>
  <si>
    <t>Oprava fasády účelového zariadenia</t>
  </si>
  <si>
    <t>Prenájom adekvátnych priestorov, výstavba novej chaty</t>
  </si>
  <si>
    <t>Výmena okien v účelovom zariadení</t>
  </si>
  <si>
    <t>OS Prešov</t>
  </si>
  <si>
    <t>rekonštrukcia výťahov</t>
  </si>
  <si>
    <t>rekonštrukcia vstupnej haly a podateľne</t>
  </si>
  <si>
    <t>elektronická brána - vstup do dvora</t>
  </si>
  <si>
    <t>klimatizácia do pojednávacích miestností</t>
  </si>
  <si>
    <t>OS Spišská N. Ves</t>
  </si>
  <si>
    <t>dokončenie rekonštrukcie 4. a 5. NP</t>
  </si>
  <si>
    <t xml:space="preserve">Rekonštrukcia účelového zariadenia - chata KYSUCA, Čingov </t>
  </si>
  <si>
    <t xml:space="preserve">Zateplenie prístavby s 2 pojednávacími miestnosťami </t>
  </si>
  <si>
    <t>výmena el. posuvných vchodových dverí</t>
  </si>
  <si>
    <t>Výmena 7 plechových dvojdverí so zárubňami (vrátane garáže) v objekte pod prístavbou</t>
  </si>
  <si>
    <t>klimatizácia do p.m.</t>
  </si>
  <si>
    <t>OS Rožňava</t>
  </si>
  <si>
    <t>oprava fasády po výmene okien</t>
  </si>
  <si>
    <t>rekonštrukcia suterénu vrátane archívov</t>
  </si>
  <si>
    <t>výmena poškodeného mramorového obkladu a dlažby</t>
  </si>
  <si>
    <t>oprava garáže pre SMV</t>
  </si>
  <si>
    <t>rekonštrukcia vybraných priestorov a sociálnych zariadení</t>
  </si>
  <si>
    <t>oprava murovaného oplotenia záhrady okresného súdu</t>
  </si>
  <si>
    <t xml:space="preserve">úprava spevnených plôch dvora na manipuláciu so SMV a vytvorenie nových spevnených plôch pre parkovanie motorových vozidiel sudcov a zamestnancov súdu </t>
  </si>
  <si>
    <t>OS Zvolen</t>
  </si>
  <si>
    <t>OS Levice</t>
  </si>
  <si>
    <t>OS Žiar nad Hronom</t>
  </si>
  <si>
    <t>OS Martin</t>
  </si>
  <si>
    <t>OS Nové Zámky</t>
  </si>
  <si>
    <t>Nie je alternatíva</t>
  </si>
  <si>
    <t>OS Komárno</t>
  </si>
  <si>
    <t>OS Galanta</t>
  </si>
  <si>
    <t>Dobudovanie eskortných miestností a dennej miestnosti pre príslušníkov ZVJS</t>
  </si>
  <si>
    <t>Prenájom adekvátnych priestorov, výstavba nových priestorov</t>
  </si>
  <si>
    <t>Dobudovanie klimatizačných systémov v administratívnej časti budovy OS Galanta</t>
  </si>
  <si>
    <t>OS Humenné</t>
  </si>
  <si>
    <t>dodávka a montáž posuvného regálového systému do archívnej miestnosti</t>
  </si>
  <si>
    <t>OS Bardejov</t>
  </si>
  <si>
    <t>OS Lučenec</t>
  </si>
  <si>
    <t>Akvizícia novej budovy vrátane rekonštrukcie (5M odkúpenie+4M rekonštrukcia)</t>
  </si>
  <si>
    <t>Výmena okien</t>
  </si>
  <si>
    <t>OS Námestovo</t>
  </si>
  <si>
    <t>úprava okolia vstupu</t>
  </si>
  <si>
    <t>prekrytie balkóna</t>
  </si>
  <si>
    <t>OS Nitra</t>
  </si>
  <si>
    <t>vybudovanie výťahu</t>
  </si>
  <si>
    <t>vybudovanie serverovne</t>
  </si>
  <si>
    <t>vybudovanie vzduchotechniky v rámci rekonštrukcie sociálnych zariadení</t>
  </si>
  <si>
    <t>OS Trnava</t>
  </si>
  <si>
    <t>klimatizácia - vedenie súdu, zasadačka, poj.m.</t>
  </si>
  <si>
    <t>OS Poprad</t>
  </si>
  <si>
    <t>Revitalizácia a rozšírenie priestorov  formou prístavby budovy OS</t>
  </si>
  <si>
    <t>rekonštrukcia registr. strediska vrátane archívnych regálov</t>
  </si>
  <si>
    <t xml:space="preserve">OS Poprad </t>
  </si>
  <si>
    <t xml:space="preserve">Stavebné úpravy kancelárskych </t>
  </si>
  <si>
    <t>chata v Starej Lesnej</t>
  </si>
  <si>
    <t>stavebné úpravy apartmánových priestorov</t>
  </si>
  <si>
    <t>OS Žilina</t>
  </si>
  <si>
    <t>OS Prievidza</t>
  </si>
  <si>
    <t>úprava priestoru  garáže pre archív</t>
  </si>
  <si>
    <t>OS Trenčín</t>
  </si>
  <si>
    <t>rekonštrukcia pojednávacej miestnosti a zasadačky</t>
  </si>
  <si>
    <t>PD zateplenia strechy</t>
  </si>
  <si>
    <t>PD rekonštrukcie výťahu</t>
  </si>
  <si>
    <t>PD rekonštrukcia kotolne</t>
  </si>
  <si>
    <t>OS Senica</t>
  </si>
  <si>
    <t>SPZ</t>
  </si>
  <si>
    <t>regále do archívu</t>
  </si>
  <si>
    <t>obnova SPZ</t>
  </si>
  <si>
    <t>Dochádzkový systém</t>
  </si>
  <si>
    <t>regálový systém</t>
  </si>
  <si>
    <t>Prestavba služobného bytu na archív</t>
  </si>
  <si>
    <t>Dochádzkový terminál (nový)</t>
  </si>
  <si>
    <t>Modernizácia a rozšírenie kamerového a zabezpečovacieho systému</t>
  </si>
  <si>
    <t>kamerový systém</t>
  </si>
  <si>
    <t>vnútorná siréna a evakuačný rozhlas</t>
  </si>
  <si>
    <t>signalizácia ohrozenia</t>
  </si>
  <si>
    <t>posuvné regále do archívu</t>
  </si>
  <si>
    <t>projekt požiarnej bezpečnosti</t>
  </si>
  <si>
    <t xml:space="preserve">ŠTS </t>
  </si>
  <si>
    <t>Pracovisko Pezinok Zabezpečenie veľkej pojednávacej miestnosti - rekonštrukcia bývalého kuchynského bloku</t>
  </si>
  <si>
    <t>Pracovisko Pezinok klimatizácia</t>
  </si>
  <si>
    <t>Pracovisko Pezinok Rekonštrukcia bývalej strážnice na archív súdu</t>
  </si>
  <si>
    <t>2. Dôstojné podmienky pre klientov súdov a pracovníkov justície, 2. Zvyšovanie energetickej efektivity budov štátu</t>
  </si>
  <si>
    <t>ŠR</t>
  </si>
  <si>
    <t>Realizácia investičnej akcie závisí od schválenia reformy súdnej mapy - zdroj financovania v tom prípade POO inak ŠR</t>
  </si>
  <si>
    <t>rozšírenie klimatizácie</t>
  </si>
  <si>
    <t>aktualizácia projektu požiarnej ochrany</t>
  </si>
  <si>
    <t>odvodnenie plochy zo zadnej strany budovy</t>
  </si>
  <si>
    <t>klimatizácia a VZT budovy</t>
  </si>
  <si>
    <t>obnova fasády budovy Justičný Palác</t>
  </si>
  <si>
    <t>sanácia spodnej stavby,kanalizácia o odvodnenie budovy</t>
  </si>
  <si>
    <t>havarijný stav</t>
  </si>
  <si>
    <t>rekonštrukcia suterénu, archivy, regále</t>
  </si>
  <si>
    <t>riešenie archívov</t>
  </si>
  <si>
    <t xml:space="preserve">KS BA výmena rozvodov elektriny+výmena rozvodov dátovej siete </t>
  </si>
  <si>
    <t>rozvody vody,sanita, sociálne zariadenia, ÚK</t>
  </si>
  <si>
    <t>výmena okien - 3.etapa</t>
  </si>
  <si>
    <t>rekonštrukcia kancelárií, podlahy, steny, dvere</t>
  </si>
  <si>
    <t>rekonštrukcia komunikačných priestorov, chodby, schodištia</t>
  </si>
  <si>
    <t>prístavba nákladného výťahu</t>
  </si>
  <si>
    <t>elektronická požiarna signalizácia</t>
  </si>
  <si>
    <t>KS BA</t>
  </si>
  <si>
    <t>KS Košice</t>
  </si>
  <si>
    <t>rekonštrukcia merania a regulácie</t>
  </si>
  <si>
    <t>rekonštrukcia hlavného elektrického rozvádzača</t>
  </si>
  <si>
    <t>KS Nitra</t>
  </si>
  <si>
    <t xml:space="preserve">podkrovie - vytvorenie nových kancelárskych priestorov </t>
  </si>
  <si>
    <t>vytvorenie nových kanc. Pr.</t>
  </si>
  <si>
    <t>Prenájom adekvátnych priestorov, výstavba nového podkrovia</t>
  </si>
  <si>
    <t>rampa pre imobilných</t>
  </si>
  <si>
    <t>rekonštrukcia strechy objekt "C"</t>
  </si>
  <si>
    <t>klimatizácia na 4. NP</t>
  </si>
  <si>
    <t>KS Prešov</t>
  </si>
  <si>
    <t>KS Trenčín</t>
  </si>
  <si>
    <t>KS Trnava</t>
  </si>
  <si>
    <t>OS KE I - Tichá</t>
  </si>
  <si>
    <t>zateplenie fasády</t>
  </si>
  <si>
    <t>sanácia stropov</t>
  </si>
  <si>
    <t>oplotenie a vchodové brány</t>
  </si>
  <si>
    <t>chodníky okolo budovy a parkovisko</t>
  </si>
  <si>
    <t>výmena podlahovej krytiny</t>
  </si>
  <si>
    <t>domurovanie stien k balkónu a jeho zastrešenie</t>
  </si>
  <si>
    <t xml:space="preserve">KS BA </t>
  </si>
  <si>
    <t>podporné nástroje reformy súdnej mapy-Obchodný register a centralizovaný systém súdneho riadenia</t>
  </si>
  <si>
    <t>IT</t>
  </si>
  <si>
    <t>Podporný nástroj reformy súdnej mapy.Nie je alternatíva-ponechanie súčastného stavu</t>
  </si>
  <si>
    <t>Zabezpečenie budovania a rozvoja strategických IS justície</t>
  </si>
  <si>
    <t>SW</t>
  </si>
  <si>
    <t>Digitalizácia procesov insolvenčných konaní</t>
  </si>
  <si>
    <t>Komponent 14 POO-Digitalizácia insolvenčného konania,investície do nového IS. Nie je alternatíva-ponechanie súčastného stavu</t>
  </si>
  <si>
    <t>Obnova HW - personálne vybavenie</t>
  </si>
  <si>
    <t>obnova HW</t>
  </si>
  <si>
    <t>nie je iná alternatíva, obnova HW je nevyhnutná, v súlade s reformou súdnictva</t>
  </si>
  <si>
    <t>Investície do materiálno-technického vybavenia v oblasti Informatiky</t>
  </si>
  <si>
    <t>HW</t>
  </si>
  <si>
    <t>Digitalizačný HW a SW</t>
  </si>
  <si>
    <t>SIRP</t>
  </si>
  <si>
    <t>HW - sieťové komponenty LAN/WAN</t>
  </si>
  <si>
    <t>HyperV Cluster</t>
  </si>
  <si>
    <t>obnova SW</t>
  </si>
  <si>
    <t>nie je iná alternatíva, obnova SW je nevyhnutná</t>
  </si>
  <si>
    <t xml:space="preserve">Informačný systém Obchodného registra </t>
  </si>
  <si>
    <t>Obnova HW - DC BA</t>
  </si>
  <si>
    <t>Video - obmena HW</t>
  </si>
  <si>
    <t>ZVJS</t>
  </si>
  <si>
    <t>Obmena technológií nevyhnutných na prevádzku väzenských zariadení</t>
  </si>
  <si>
    <t>Zvyšovanie energetickej efektivity budov štátu,Dôstojné podmienky pre pre väznené osoby a pre výkon služobných činností personálu ZVJS</t>
  </si>
  <si>
    <t xml:space="preserve"> Zvyšovanie ubytovacích kapacít a zvyšovanie ubytovacej plochy so skvalitnením priestorových podmienok resocializácie väznených 
osôb</t>
  </si>
  <si>
    <t>Dôstojné podmienky pre väznené osoby a pre výkon služobných činností personálu ZVJS</t>
  </si>
  <si>
    <t>Rekonštrukcia a modernizácia  objektu monobloku v ÚVTOS Hrnčiarovce nad Parnou - tepelná obálka</t>
  </si>
  <si>
    <t>Vybudovať pri všetkých ústavoch priorotine profilovaných na VTOS v min.stupni stráženia otvorené väznice/otvorené oddelenia s kapacitou min.10% z celkovej kapacity min.stupňa stráženia</t>
  </si>
  <si>
    <t>Odstránenie havárijných stavov</t>
  </si>
  <si>
    <t>Rozšírenie ubytovacej kapacity v ústave Nitra-Chrenová</t>
  </si>
  <si>
    <t>Rekonštrukcia objektov ubytovne v ÚVTOS Dubnica n/Váhom</t>
  </si>
  <si>
    <t>Viacúčelový komplex objekt č. 3 v ústave Ilava</t>
  </si>
  <si>
    <t>Komplexná rekonštrukcia objektov ústavu Žilina</t>
  </si>
  <si>
    <t>Výstavba hál v ÚVTOS Košice Šaca a ÚVTOS Hrnčiarovce nad Parnou</t>
  </si>
  <si>
    <t>Nadstavba objektov F a N v Nemocnici pre obvinených a odsúdených a ÚVTOS Trenčín</t>
  </si>
  <si>
    <t>Rekonštrukcia objektu OO Šváby pri ÚVTOS Prešov - zriadenie oddelenia výkonu trestu pre odsúdené ženy</t>
  </si>
  <si>
    <t>Rekonštrukcia výrobnej haly v ÚVTOS Sučany</t>
  </si>
  <si>
    <t>Rekonštrukcia obj. č. 6 ubytovňa odsúdených - Ilava</t>
  </si>
  <si>
    <t>Rekonštrukcia prevádzkových priestorov Levoča</t>
  </si>
  <si>
    <t>Vybudovať oddiel pre výkon trestu ods. matiek s deťmi do 3 rokov</t>
  </si>
  <si>
    <t>Realizovať vodozádržné opatrenia vo vybraných ústavoch zboru</t>
  </si>
  <si>
    <t>Zníženie nákladov na odvod zrážkovej vody</t>
  </si>
  <si>
    <t>Trvalo vyčleniť/zrekonštruovať v ústavoch zboru cely/izby ako bezbarieérovú lôžkovú časť ZZ s kapacitou min. 1% z ubytovacej kapacity ústavu</t>
  </si>
  <si>
    <t>Odstránenie diskriminácie z dôvodu zdravotného stavu</t>
  </si>
  <si>
    <t>Zabezpečiť vo vybraných ústavoch v rámci zboru znižovanie biologicky rozložiteľných komunálnych odpadov ich zhodnocovanie pomocou kompostérov respektíve zriadením malých kompostární</t>
  </si>
  <si>
    <t>Efektívnejšie nakladanie so vzniknutými odpadmi</t>
  </si>
  <si>
    <t>Vybaviť každý ústav dostatočným počtom kioskov / tabletov určených na elektronickú komunikáciu väznených osôb s personálom zboru (podávanie elektronických žiadaniek) – jedno koncové zariadenie na maximálne 20 väznených osôb</t>
  </si>
  <si>
    <t>Zabezpečenie elektronickej komunikácie väznených osôb s personálom zboru</t>
  </si>
  <si>
    <t xml:space="preserve">Zabezpečovanie obmeny hardwarového a softwarového vybavenia v zbore z dôvodu morálnej alebo fyzickej zastaranosti </t>
  </si>
  <si>
    <t>zabezpečenie obmeny aktívnych a pasívnych prvkov sieťovej infraštruktúry zboru</t>
  </si>
  <si>
    <t xml:space="preserve">zabezpečenie technických podmienok pre prácu zamestnancov a príslušníkov zboru, morálna a fyzická zastaranosť zariadení </t>
  </si>
  <si>
    <t>zabezpečenie obmeny serverov a diskových polí určených pre účely zabezpečenia virtuálneho prostredia v rámci datacentier organizačných zložiek zboru</t>
  </si>
  <si>
    <t>morálna a fyzická zastaranosť  HW</t>
  </si>
  <si>
    <t>Vytvoriť monitorovacie a dohľadové centrum (SIEM a SOC)</t>
  </si>
  <si>
    <t>Zvýšenie bezpečnosti sietí a informačných systémov a zabezpečenie dodržiavania súladu so zákonom č. 69/2020</t>
  </si>
  <si>
    <t>Zabezpečenie zvýšenia bezpečnosti a monitoringu v prostredí sietí a IS zboru</t>
  </si>
  <si>
    <t>Vytvoriť geografický cluster datacentra zboru</t>
  </si>
  <si>
    <t>Zvýšenie bezpečnosti sietí a informačných systémov a zabezpečenie dodržiavania súladu so zákonom č. 69/2018</t>
  </si>
  <si>
    <t>Obmena vozového parku</t>
  </si>
  <si>
    <t>MV</t>
  </si>
  <si>
    <t>Pravidelná obnova vozového parku</t>
  </si>
  <si>
    <t>Bezpečná a efektívna preprava zamestnancov a väznených, nákladová úspora, rozvoj elektromobility - znižovanie emisií.</t>
  </si>
  <si>
    <t>Zabezpečiť modernizáciu a dobudovanie systémov elektronického zabezpečenia ústavov na báze integrovaných bezpečnostných systémov a vybudovanie štruktúry technickej podpory bezpečnostných systémov zboru.</t>
  </si>
  <si>
    <t>Zabezpečenie budovania a rozvoja bezpečnostných a komunikačných systémov ústavov zboru</t>
  </si>
  <si>
    <t>Inštalovať v ústavoch s maximálnym stupňom stráženia rušičky dronov</t>
  </si>
  <si>
    <t>Obstarať do každého ústavu a detenčného ústavu radary na včasnú detekciu dronu a indikáciu jeho letu</t>
  </si>
  <si>
    <t>Zabezpečiť dobudovanie integrovaného bezpečnostného systému v ústavoch Nitra-Chrenová a Dubnica nad Váhom.</t>
  </si>
  <si>
    <t xml:space="preserve">Monitorovanie oddielov výkonu väzby alebo výkonu trestu v ústavoch zboru </t>
  </si>
  <si>
    <t xml:space="preserve">Obmena stravovacích (gastro) technológií </t>
  </si>
  <si>
    <t xml:space="preserve">Obmena práčovníckych technológií </t>
  </si>
  <si>
    <t>Obmena zdravotníckych prístrojov a zariadení</t>
  </si>
  <si>
    <t xml:space="preserve">morálna a fyzická zastaranosť prístrojového vybavenia zdravotníckych zariadení zboru </t>
  </si>
  <si>
    <t>Vyhovujúce materiálne a technologické vybavenie zdravotníckych zariadení ústavov zboru a Nemocnice pre obvinených a odsúdených</t>
  </si>
  <si>
    <t>Kamery na uniformách príslušníkov zboru počas výkonu služby - zavedenie mechanizmu</t>
  </si>
  <si>
    <t>Obstarať detekčné zariadenia na odhaľovanie mobilných telefónov a iných mobilných elektronických zariadení</t>
  </si>
  <si>
    <t>Cluster</t>
  </si>
  <si>
    <t>OS Malacky</t>
  </si>
  <si>
    <t>projekt využitia strešného priestoru</t>
  </si>
  <si>
    <t xml:space="preserve">Obnova budovy pracoviska súdu v Banskej Bystrici </t>
  </si>
  <si>
    <t>zateplenie budovy, fasáda</t>
  </si>
  <si>
    <t>OS Topoľčany</t>
  </si>
  <si>
    <t>centrálna klimatizácia</t>
  </si>
  <si>
    <t>1. Dôstojné podmienky pre klientov súdov a pracovníkov justície</t>
  </si>
  <si>
    <t>OS Liptovský Mikuláš</t>
  </si>
  <si>
    <t>Rekonštrukcia podláh na chodbách, v pojednávacích miestnostiach a v konferenčnej miestnosti súdu</t>
  </si>
  <si>
    <t>Fyzická opotrebovanosť dlažieb a podláh</t>
  </si>
  <si>
    <t>výťah</t>
  </si>
  <si>
    <t>Rekonštrukcia výťahu</t>
  </si>
  <si>
    <t>Hroziaci havarijný stav výťahu</t>
  </si>
  <si>
    <t>Rekonštrukcia a rozšírenie parkoviska</t>
  </si>
  <si>
    <t>Potreba obnovy narušenej asfaltovej plochy a podložia + rozšírenie existujúceho parkoviska</t>
  </si>
  <si>
    <t>Obstaranie posuvných archívnych regálov</t>
  </si>
  <si>
    <t>Zabezpečenie dostatočných archívnych kapacít do budúcnosti</t>
  </si>
  <si>
    <t>výmena okien</t>
  </si>
  <si>
    <t>Zastrešenie vonkajšieho schodišťa</t>
  </si>
  <si>
    <t>úprava archívnych priestorov</t>
  </si>
  <si>
    <t>hydraulické vyregulovanie vykurovacej sústavy</t>
  </si>
  <si>
    <t>Rekonštrukcia vstupov do budovy súdu - predný a zadný vstup</t>
  </si>
  <si>
    <t>Potreba obnovy opotrebovaných schodísk</t>
  </si>
  <si>
    <t>1.Dôstojné podmienky pre klientov a zamestnancov súdu</t>
  </si>
  <si>
    <t>PD zateplenia budovy</t>
  </si>
  <si>
    <t>OS Vranov n. T.</t>
  </si>
  <si>
    <t>1.Zefektívnenie systému ochrany budovy, 2.Zabezpečenie a obmena technológií nevyhnutných na prevádzku</t>
  </si>
  <si>
    <t>archív - posuvné regále</t>
  </si>
  <si>
    <t>1. Zabezpečenie budovania a rozvoja strategických IS justície</t>
  </si>
  <si>
    <t>Rezortná wifi</t>
  </si>
  <si>
    <t>3. Investície do  vybavenia za oblasť softvéru (napr.licencie)</t>
  </si>
  <si>
    <t>Obnova HW - DC KE</t>
  </si>
  <si>
    <t>Náhrada nepodporovaných operačných systémov</t>
  </si>
  <si>
    <t>EIS MS - SAP</t>
  </si>
  <si>
    <t>Videokonferenčné riešenie</t>
  </si>
  <si>
    <t>Elektronické služby monitoringu obvinených a odsúdených osôb (ESMO)</t>
  </si>
  <si>
    <t>Rozšírenie centrálneho vyhodnocovacieho systému na podporu informačnej bezpečnosti</t>
  </si>
  <si>
    <t>ISRÚ - Informačný systém registra úpadcov</t>
  </si>
  <si>
    <t>2. Zabezpečenie budovania a rozvoja ostatných IS justície</t>
  </si>
  <si>
    <t>Vybudovanie intranetového portálu</t>
  </si>
  <si>
    <t xml:space="preserve"> IS ORSR -  Prepojenie medzi SM a CORWIN – NsRe konanie</t>
  </si>
  <si>
    <t>Výstavba čistiarne odpadových vôd v ÚVTOS Hrnčiarovce nad Parnou</t>
  </si>
  <si>
    <t>Zabezpečiť obstaranie komplexného stravovacieho systému zabezpečujúceho elektronické objednávanie stravy pre príslušníkov  a zamestnancov zboru podľa funkčných požiadaviek zboru</t>
  </si>
  <si>
    <t>Zabezpečenie budovania a rozvoja častí Informačného systému zboru</t>
  </si>
  <si>
    <t>Vytvoriť zálohovacie/replikačné datacentrum zboru</t>
  </si>
  <si>
    <t>Zvýšenie bezpečnosti sietí a informačných systémov a zabezpečenie dodržiavania súladu so zákonom č. 69/2019</t>
  </si>
  <si>
    <t>Nasadiť prostriedky autentifikácie používateľov Informačného systému zboru prostredníctvom biometrie alebo dvojcestnej autentifikácie, identifikačných kariet a jednoznačných identifikátorov</t>
  </si>
  <si>
    <t>Zabezpečiť obmenu systému zálohovania a obnovy (BCP) aplikácií a serverov produkčnej prevádzky v rámci centrálneho datacentra na Generálnom riaditeľstve zboru</t>
  </si>
  <si>
    <t>Zvýšenie bezpečnosti sietí a informačných systémov a zabezpečenie dodržiavania súladu so zákonom č. 69/2022</t>
  </si>
  <si>
    <t>zabezpečenie generačnej výmeny a modernizácie technických prostriedkov určených na prácu s utajovanými skutočnosťami</t>
  </si>
  <si>
    <t>Zabezpečiť funkčnú lustráciu osôb v pátracích informačných systémoch vedených Policajným zborom</t>
  </si>
  <si>
    <t>Zabezpečiť priamy prístup do evidencie trestných stíhaní osôb</t>
  </si>
  <si>
    <t>Digitalizácia RTG prístrojov zdravotníckych zariadení ústavov na výkon väzby Zboru väzenskej a justičnej stráže + digitalizácia zubných RTG</t>
  </si>
  <si>
    <t>Zabezpečiť rekonštrukciu signálno-bezpečnostnej techniky v ústave Prešov – Sabinov.</t>
  </si>
  <si>
    <t>Obstarať röntgeny batožín</t>
  </si>
  <si>
    <t>Obstarať vozidlovú rádiostanicu s montážnym materiálom a montážou</t>
  </si>
  <si>
    <t>Obstarať online monitorovanie pohybu eskortných vozidiel</t>
  </si>
  <si>
    <t>Obstarať prenosnú ručnú rádiostanicu</t>
  </si>
  <si>
    <t>Obstarať kamerové systémy do interiéru a exteriéru eskortných autobusov v počte minimálne 35 ks</t>
  </si>
  <si>
    <t>Obstarať moderné detektory kovov</t>
  </si>
  <si>
    <t>Obstarať základňovú rádiostanicu</t>
  </si>
  <si>
    <t>Obstarať do každého ústavu a detenčného ústavu drony spolu s preškolením príslušníkov zabezpečujúcich ich obsluhu</t>
  </si>
  <si>
    <t>Obstarať kamery do doprovodných eskortných vozidiel v počte minimálne 57 ks</t>
  </si>
  <si>
    <t>Označenia riadkov</t>
  </si>
  <si>
    <t>Celkový súčet</t>
  </si>
  <si>
    <t>Súčet z Predpokladané náklady na realizáciu projektu [eur s DPH]</t>
  </si>
  <si>
    <t>OS B.Bystrica</t>
  </si>
  <si>
    <t>1.Zabezpečenie budovania a rozvoja strategických IS justície</t>
  </si>
  <si>
    <t xml:space="preserve"> </t>
  </si>
  <si>
    <t>SUM</t>
  </si>
  <si>
    <t>SUBTOTAL 9</t>
  </si>
  <si>
    <t>SUBTOTAL109</t>
  </si>
  <si>
    <t>SUBTOTAL 109</t>
  </si>
  <si>
    <t>podporné nástroje reformy súdnej mapy-Obchodný register</t>
  </si>
  <si>
    <t>podporné nástroje reformy súdnej mapy- Centralizovaný systém súdneho riadenia</t>
  </si>
  <si>
    <t xml:space="preserve"> Podporné nástroje reformy súdnej mapy - IS pre podpornú analytickú platformu na súdy</t>
  </si>
  <si>
    <t>prístavba osobného výťahu</t>
  </si>
  <si>
    <t>Predpokladané náklady na realizáciu projektu [eur s DPH]2</t>
  </si>
  <si>
    <t>Predpokladané náklady na realizáciu projektu [eur bez DPH]</t>
  </si>
  <si>
    <t>ÚpSZM</t>
  </si>
  <si>
    <t>Častkovce - zdvíhacia plošina</t>
  </si>
  <si>
    <t>2.Zabezpečenie a obmena technológií nevyhnutných na prevádzku</t>
  </si>
  <si>
    <t xml:space="preserve"> 2.Zabezpečenie a obmena technológií nevyhnutných na prevádzku</t>
  </si>
  <si>
    <t>obstaranie SW na správu zaisteného majetku</t>
  </si>
  <si>
    <t>elektronická správa registratúry</t>
  </si>
  <si>
    <t>SLA na SW pre správu zaisteného majetku</t>
  </si>
  <si>
    <t>MsS Bratislava III a IV</t>
  </si>
  <si>
    <t>Mestský  súd Bratislava I - KS BA</t>
  </si>
  <si>
    <t>Mestský  súd Bratislava II - OS BA II</t>
  </si>
  <si>
    <t>Správny súd Bratislava - OS BA III</t>
  </si>
  <si>
    <t>Správny súd Banská Bystrica - OS BB</t>
  </si>
  <si>
    <t>Mestský súd Košice - KS KE</t>
  </si>
  <si>
    <t>ŠTS Pezinok + OS Pezinok</t>
  </si>
  <si>
    <t xml:space="preserve">KS Nitra / OS Nitra </t>
  </si>
  <si>
    <t xml:space="preserve">OS Liptovský Mikuláš </t>
  </si>
  <si>
    <t>dekomp. Rozvádzač</t>
  </si>
  <si>
    <t>K15</t>
  </si>
  <si>
    <t>K14</t>
  </si>
  <si>
    <t>K2</t>
  </si>
  <si>
    <t>KS Žilina</t>
  </si>
  <si>
    <t>rekonštrukcia OS ZA pre KS ZA</t>
  </si>
  <si>
    <t>rekonštrukcia budovy -investičné štúdie</t>
  </si>
  <si>
    <t>/</t>
  </si>
  <si>
    <t>obnova Budovy</t>
  </si>
  <si>
    <t>Justičná akadémia SR</t>
  </si>
  <si>
    <t>*input source</t>
  </si>
  <si>
    <t>K15 - Komponent 15, POO</t>
  </si>
  <si>
    <t>K14 - Komponent 14 , POO</t>
  </si>
  <si>
    <t>K2 - Komponent 2, POO</t>
  </si>
  <si>
    <t>/ - Investičné štúdie pre rekonštrukcie</t>
  </si>
  <si>
    <t>SIRP- Sekcia Informatiky a riadenia projektov, MS SR</t>
  </si>
  <si>
    <t>ZVJS -Zbor väzenskej a justičnej stráže</t>
  </si>
  <si>
    <t>*Input source</t>
  </si>
  <si>
    <t>ŠR -Štátny rozpočet</t>
  </si>
  <si>
    <t xml:space="preserve"> S DPH</t>
  </si>
  <si>
    <t>BEZ DPH</t>
  </si>
  <si>
    <t>S DPH</t>
  </si>
  <si>
    <t>obnova vozového parku</t>
  </si>
  <si>
    <t>Bezpečná a efektívna preprava zamestnancov</t>
  </si>
  <si>
    <t>číslo priority</t>
  </si>
  <si>
    <t>OS Banská Bystrica</t>
  </si>
  <si>
    <t>obnova fasády budovy DP Omšenie</t>
  </si>
  <si>
    <t>akvizícia budovy - štvrť MR Štefánika 406</t>
  </si>
  <si>
    <t>kúpa budovy potrebná pre rozšírenie súdu po spojení s OS V.Krtíš, vytvorenie priestoru pre styk s verejnosťou, archívy pre 3 okresné súdy, CPP a pod.</t>
  </si>
  <si>
    <t xml:space="preserve">rekonštrukcia budovy C </t>
  </si>
  <si>
    <t>KS v Žiline</t>
  </si>
  <si>
    <t>Prístavba a nadstavba budovy</t>
  </si>
  <si>
    <t>Rekonštrukcia parkoviska nie je zahrnutá do Plánu obnovy a odolnosti</t>
  </si>
  <si>
    <t>Požiadavky súdov</t>
  </si>
  <si>
    <t>Finančný údaj bol aktualizovaný na základe vypracovanej investičnej štúdie z r. 2022. Štúdia bola vypracovaná v rámci POO. Ale rekonštrukcia budovy už nemá spadať do POO.</t>
  </si>
  <si>
    <t>Obnova budovy pracoviska súdu v Banskej Bystrici - PD</t>
  </si>
  <si>
    <t>Elektrický zabezp.systém pre obydlie novoprijatého sudcu</t>
  </si>
  <si>
    <t>Vysokozdvižný vozík - elektrický, s vyššou nosnosťou bremien a zdvíhacou výškou</t>
  </si>
  <si>
    <t>rekonštrukcia budovy Trhová</t>
  </si>
  <si>
    <t>OS Námestovo navrhuje túto IA z toho dôvodu, že Slovenská pošta a.s.  (od ktorej mala byť zakúpená budovy) budovu tohto času nechce predať. Nová IA by zahŕňala kompletnú prístavbu jedného krídla a nadstavbu dvoch podlaží budovy OS NO.</t>
  </si>
  <si>
    <t>upgrade ceny - rekonštrukcia strechy budovy na Trhovej ulici + toalety</t>
  </si>
  <si>
    <t xml:space="preserve">Vytvorenie dvoch pojednávacích miestností </t>
  </si>
  <si>
    <t>Spracovanie dokumentácie stavebného povolenia (DSP) pre investičný zámer zmeny účelu využitia strešného podlažia (podkrovie na 4.NP), pre vybudovanie osobného výťahu a pre nové parkovacie miesta (v zmysle normy STN 73 6110 Z2)</t>
  </si>
  <si>
    <t>Zmena účelu využitia strešného podlažia</t>
  </si>
  <si>
    <t>Vybudovanie osobného výťahu</t>
  </si>
  <si>
    <t xml:space="preserve">Zateplenie stropnej konštrukcie 1. podzemného podlažia </t>
  </si>
  <si>
    <t xml:space="preserve">Výmena šikmej schodiskovej plošiny </t>
  </si>
  <si>
    <t xml:space="preserve">Obnova jestvujúceho služobného apartmánu </t>
  </si>
  <si>
    <t xml:space="preserve">Revitalizácia existujúcich sociálnych priestorov </t>
  </si>
  <si>
    <t>PD na zateplenie podkrovia</t>
  </si>
  <si>
    <t>zateplenie podkrovia</t>
  </si>
  <si>
    <t>rekonštrukcia hygienických zariadení na 3. NP</t>
  </si>
  <si>
    <t>rekonštrukcia strešnej konštrukcie (plochá strecha)</t>
  </si>
  <si>
    <t>PD na zastrešenie vonkajšieho schodiska</t>
  </si>
  <si>
    <t>PD na rekonštrukciu strešnej konštrukcie</t>
  </si>
  <si>
    <t>posuvné regále 2. NP</t>
  </si>
  <si>
    <t xml:space="preserve">rekonštrukcia strechy budovy v Skalici  </t>
  </si>
  <si>
    <t>vzduchotechnika do zrekonštruovaného apartmánu</t>
  </si>
  <si>
    <t>2x záložný zdroj</t>
  </si>
  <si>
    <t>nie je iná alternatíva</t>
  </si>
  <si>
    <t>tlačiareň na podatelňu</t>
  </si>
  <si>
    <t>Interiérové vybavenie kancelárie predsedníčky krajského súdu</t>
  </si>
  <si>
    <t>Obnova /výmena/ vybavenia a priestorov pojednávacích miestností</t>
  </si>
  <si>
    <t xml:space="preserve">Obnova interiérového vybavenia v kanceláriách </t>
  </si>
  <si>
    <t>Obnova budovy pracoviska súdu v Banskej Bystrici -PD</t>
  </si>
  <si>
    <t xml:space="preserve"> Zosúladenie eSlužieb OR SR _SKTalk3</t>
  </si>
  <si>
    <t>ORSR - IS Corwin - Rozšírenie podpory ASiC kontajnerov v IS CORWIN. (transpozícia smernice EÚ)</t>
  </si>
  <si>
    <t>Náhrada nepodporovaných operačných systémov - SQl</t>
  </si>
  <si>
    <t xml:space="preserve">Obnova HW serverovej časti pre Centrálny Monitorovací Systém (ESMO) </t>
  </si>
  <si>
    <t>Obojstranné prepojenie MSSR IS PMS a MVSR (ESMO)</t>
  </si>
  <si>
    <t>Evidencia Poskytovateľov práce a zmlúv TPP (ESMO)</t>
  </si>
  <si>
    <t>Rozšírenie funkcionalít mobilnej aplikácie pre PAMÚ (ESMO)</t>
  </si>
  <si>
    <t xml:space="preserve">AC -  Rozširovanie dátového skladu </t>
  </si>
  <si>
    <t>Rozšírenie monitoringu mimo prostredie súdnej probácie a mediácie (ESMO)</t>
  </si>
  <si>
    <t>Sprístupnenie služieb IS PMS pre používateľov PZ (ESMO)</t>
  </si>
  <si>
    <t xml:space="preserve">IS ORSR -  Úprava IS CORWIN – prípravy databáz pre migráciu údajov do nového informačného systému </t>
  </si>
  <si>
    <t xml:space="preserve"> IS ORSR -  legislatívne zmeny </t>
  </si>
  <si>
    <t xml:space="preserve">GDPR - MOÚ </t>
  </si>
  <si>
    <t>nie je iná alternatíva, obnova HW je nevyhnutná</t>
  </si>
  <si>
    <t>Obnova vozového parku</t>
  </si>
  <si>
    <t>Terminálové služby</t>
  </si>
  <si>
    <t xml:space="preserve">Rekonštrukcia objektu č. 19 Väzba v ÚVTOS a ÚVV Leopoldov. Obnova pamiatkovo chránených a historických objektov </t>
  </si>
  <si>
    <t>Rekonštrukcia obj.č.18 ubytovňa VII. oddiel v ÚVTOS a ÚVV Leopoldov. Obnova pamiatkovo chránených a historických objektov.</t>
  </si>
  <si>
    <t>Rekonštrukcia obj.č.34 a obj. č. 22 v ústave Leopoldov. Zriadenie školiaceho a výcvikového strediska ZVJS. Obnova pamiatkovo chránených a historických objektov.</t>
  </si>
  <si>
    <t>Dôstojné podmienky  pre výkon služobných činností personálu ZVJS a jeho vzdelávanie</t>
  </si>
  <si>
    <t>Rekonštrukcia a modernizácia tepelného hospodárstva v ústave Košice-Šaca</t>
  </si>
  <si>
    <t>Rekonštrukcia a modernizácia tepelného hospodárstva v ústave Prešov</t>
  </si>
  <si>
    <t>Rekonštrukcia a modernizácia tepelného hospodárstva v ústave Želiezovce</t>
  </si>
  <si>
    <t>Rekonštrukcia a modernizácia tepelného hospodárstva ústave Žilina</t>
  </si>
  <si>
    <t>Rekonštrukcia a modernizácia tepelného hospodárstva v ústave  Nitra-Chrenová</t>
  </si>
  <si>
    <t>Rekonštrukcia a modernizácia tepelného hospodárstva v ústave  Ružomberok</t>
  </si>
  <si>
    <t>Rekonštrukcia a modernizácia tepelného hospodárstva v ústave  Levoča</t>
  </si>
  <si>
    <t>Rekonštrukcia a modernizácia tepelného hospodárstva v ústave  Ilava</t>
  </si>
  <si>
    <t>Rekonštrukcia a modernizácia tepelného hospodárstva v LRS Kováčová</t>
  </si>
  <si>
    <t>Obnova objektu č.13 - Slobodáreň ústav B. Bystrica</t>
  </si>
  <si>
    <t>Komplexná obnova objektov Ubytovne odsúdených G a H ústav Banská Bystrica Kráľová</t>
  </si>
  <si>
    <t>Rekonštrukcia tepelnej obálky ubytovacích väzenských objektov ústav Dubnica nad Váhom</t>
  </si>
  <si>
    <t>Rekonštrukcia tepelnej obálky ubytovacích väzenských objektov ústav Košice</t>
  </si>
  <si>
    <t>Rekonštrukcia tepelnej obálky ubytovacích väzenských objektov nemocnica pre obv.  a ods. Trenčín</t>
  </si>
  <si>
    <t>Rekonštrukcia tepelnej obálky ubytovacích väzenských objektov ústav  Nitra</t>
  </si>
  <si>
    <t xml:space="preserve">Rekonštrukcia tepelnej obálky ubytovacích väzenských objektov ústav  Leopoldov </t>
  </si>
  <si>
    <t>Rekonštrukcia tepelnej obálky ubytovacích väzenských objektov ústav Banská Bystrica</t>
  </si>
  <si>
    <t>Rekonštrukcia tepelnej obálky ubytovacích väzenských objektov ústav Sučany</t>
  </si>
  <si>
    <t>Rekonštrukcia tepelnej obálky ubytovacích väzenských objektov ústav Prešov</t>
  </si>
  <si>
    <t>Rekonštrukcia tepelnej obálky ubytovacích väzenských objektov ústav Želiezovce</t>
  </si>
  <si>
    <t>Rekonštrukcia tepelnej obálky ubytovacích väzenských objektov ústav Nitra Chrenová</t>
  </si>
  <si>
    <t>Rekonštrukcia tepelnej obálky ubytovacích väzenských objektov ústav  Ružomberok</t>
  </si>
  <si>
    <t>Rekonštrukcia tepelnej obálky ubytovacích väzenských objektov ústav Levoča</t>
  </si>
  <si>
    <t>Rekonštrukcia tepelnej obálky ubytovacích väzenských objektov ústav Košice Šaca</t>
  </si>
  <si>
    <t>Rekonštrukcia ohradného múra v ÚVTOS Košice Šaca</t>
  </si>
  <si>
    <t>Úpravy vody pre objekty č. 16 - Práčovňa, č.20 - Hrad, č. 54 - Nová väzba v ÚVTOS a ÚVV Leopoldov</t>
  </si>
  <si>
    <t>Rekonštrukcia a modenizácia výťahu v ÚVTOS a ÚVV Košice</t>
  </si>
  <si>
    <t>Rekonštrukcia vnútorných priestorov stravovacích prevádzok v ÚVTOS Želiezovce</t>
  </si>
  <si>
    <t>Rekonštrukcia vnútorných priestorov stravovacích prevádzok v ÚVV a ÚVTOS Prešov</t>
  </si>
  <si>
    <t>Rekonštrukcia centrálnej spádovej práčovne v ústave Leopoldov</t>
  </si>
  <si>
    <t>Rekonštrukcia centrálnej spádovej práčovne v ústave Ilava</t>
  </si>
  <si>
    <t>zabezpečiť v každom ústave na VV bezbariérový prístup imobilnej väznenej osobe k zabezpečeniu jej základných práv a ostatných práv</t>
  </si>
  <si>
    <t>zabezpečiť bezbariérový prístup, ktorým sa v súlade so zákonom vo všetkých ústavoch umožní ľuďom s obmedzenou schopnosťu navštíviť väznené osoby</t>
  </si>
  <si>
    <t>Rekonštrukcia  tepelného hospodárstva v ústave Banská Bystrica-Kráľová</t>
  </si>
  <si>
    <t>Rekonštrukcia  tepelného hospodárstva v ústave Dubnica nad Váhom</t>
  </si>
  <si>
    <t>Rekonštrukcia  tepelného hospodárstva v ústave Košice</t>
  </si>
  <si>
    <t>Rekonštrukcia  tepelného hospodárstva v ústave  Trenčín</t>
  </si>
  <si>
    <t>Rekonštrukcia  tepelného hospodárstva v ústave Nitra</t>
  </si>
  <si>
    <t>Rekonštrukcia  tepelného hospodárstva v ústave Leopoldov</t>
  </si>
  <si>
    <t>Rekonštrukcia  tepelného hospodárstva v ústave Hrnčiarovce nad Parnou</t>
  </si>
  <si>
    <t xml:space="preserve">Rekonštrukcia čistiarne odpadových vôd v ÚVTOS Želiezovce </t>
  </si>
  <si>
    <t>Rekonštrukcia čistiarne odpadových vôd v ÚVV a ÚVTOS Leopoldov</t>
  </si>
  <si>
    <t>Rekonštrukcia centrálnej spádovej práčovne v ústave Želiezovce</t>
  </si>
  <si>
    <t>Rekonštrukcia centrálnej spádovej práčovne v ústave Sučany</t>
  </si>
  <si>
    <t>Rekonštrukcia stravovacej prevádzky ústavu Košice – Šaca</t>
  </si>
  <si>
    <t>Rekonštrukcia stravovacej prevádzky ústavu Hrnčiarovce nad Parnou</t>
  </si>
  <si>
    <t>Dôstojné podmienky pre pre väznené osoby a pre výkon služobných činností personálu ZVJS</t>
  </si>
  <si>
    <t>Vytvorenie podmienok pre zamestnávanie väznených osôb</t>
  </si>
  <si>
    <t>Efektívnejšie nakladanie so zrážkovou vodou</t>
  </si>
  <si>
    <t>Zníženie nákladov na odpady a jeho efektívnejšie zhodnocovanie</t>
  </si>
  <si>
    <t>Zabezpečiť dobudovanie elektronického zabezpečenia na báze integrovaného bezpečnostného systému v ústave Želiezovce</t>
  </si>
  <si>
    <t>Projekt "Optimalizácia procesov riadenia a prevádzky" v ZVJS - bezpečnostný HW</t>
  </si>
  <si>
    <t>Zabezpečiť dobudovanie elektronického zabezpečenia na báze integrovaného bezpečnostného systému v ústave Sučany</t>
  </si>
  <si>
    <t>zazmluvnené</t>
  </si>
  <si>
    <t>Reforma súdnej mapy - obstaranie budovy pre MsS BA III a IV</t>
  </si>
  <si>
    <t xml:space="preserve">Reforma súdnej mapy -  rekonštrukcia KS BA </t>
  </si>
  <si>
    <t>Reforma súdnej mapy -  rekonštrukcia OS BB</t>
  </si>
  <si>
    <t>Reforma súdnej mapy -  rekonštrukcia OS BA II</t>
  </si>
  <si>
    <t>Reforma súdnej mapy -  rekonštrukcia OS BA III</t>
  </si>
  <si>
    <t>Reforma súdnej mapy -  rekonštrukcie KS KE</t>
  </si>
  <si>
    <t>Reforma súdnej mapy -  rekonštrukcia ŠTS Pezinok+ OS Pezinok</t>
  </si>
  <si>
    <t>Reforma súdnej mapy -  rekonštrukcia OS PD</t>
  </si>
  <si>
    <t>Reforma súdnej mapy -  rekonštrukcia OS Senica</t>
  </si>
  <si>
    <t>Reforma súdnej mapy -  rekonštrukcia KS Nitra /OS Nitra</t>
  </si>
  <si>
    <t>Reforma súdnej mapy -  rekonštrukcia OS Trenčín</t>
  </si>
  <si>
    <t>Reforma súdnej mapy -  rekonštrukcie OS Liptovský Mikuláš</t>
  </si>
  <si>
    <t>Reforma súdnej mapy -  rekonštrukcie OS Poprad</t>
  </si>
  <si>
    <t>Reforma súdnej mapy -  rekonštrukcia OS Banská Bystrica</t>
  </si>
  <si>
    <t>Reforma súdnej mapy -  rekonštrukcia OS Humenné</t>
  </si>
  <si>
    <t>Reforma súdnej mapy -  rekonštrukcia OS Bardejov</t>
  </si>
  <si>
    <t>Reforma súdnej mapy -  rekonštrukcia KS Žilina (budova OS Žilina)</t>
  </si>
  <si>
    <t>Reforma súdnej mapy -  rekonštrukcia KS  v Prešove</t>
  </si>
  <si>
    <t>Reforma súdnej mapy -  rekonštrukcia KS v Trnave</t>
  </si>
  <si>
    <t>Reforma súdnej mapy -  rekonštrukcia OS Trebišov</t>
  </si>
  <si>
    <t>Reforma súdnej mapy -  rekonštrukcia OS Spišská Nová Ves</t>
  </si>
  <si>
    <t>Reforma súdnej mapy -  rekonštrukcia OS Prešov</t>
  </si>
  <si>
    <t xml:space="preserve">REZERVA - nepredvídané výdavky pre rekonštrukcie budov súdov </t>
  </si>
  <si>
    <t>Ostatné investičné projekty realizované v rámci POO</t>
  </si>
  <si>
    <t>SIRP (pre AC)</t>
  </si>
  <si>
    <t>Rekonštrukcia budovy na Nám.slobody,Bratislava</t>
  </si>
  <si>
    <t>Číslo investičnej akcie</t>
  </si>
  <si>
    <t>Číslo priority</t>
  </si>
  <si>
    <t>Hodnotenie body KPI I</t>
  </si>
  <si>
    <t>Hodnotenie body KPI II</t>
  </si>
  <si>
    <t>Zmena investičného projektu</t>
  </si>
  <si>
    <t>Súdy a organizácie</t>
  </si>
  <si>
    <t>PD na dodanie a inštaláciu klimatizačného systému</t>
  </si>
  <si>
    <t>Klimatizačný systém na 3. NP v budove súdu</t>
  </si>
  <si>
    <t>PD rekonštrukcie dvora</t>
  </si>
  <si>
    <t>rekonštrukcia a spevnenie plochy dvora</t>
  </si>
  <si>
    <t>centrálne ovládanie klimatizačného systému</t>
  </si>
  <si>
    <t>D+M vnútorných nástenných klimatizačných jedtiek v počte 2ks</t>
  </si>
  <si>
    <t>akustický obklad stien a stropov do pojednávacích miestností</t>
  </si>
  <si>
    <t>rekonštrukcia rozvodov elektroinštalácie, dodávka a montáž vztduchotechniky s centrálnou klimatizačnou jednotkou</t>
  </si>
  <si>
    <t>komplexná výmena výťahu so stavebnou úpravou výťahovej šachty</t>
  </si>
  <si>
    <t>KS v Košiciach</t>
  </si>
  <si>
    <t>SMV</t>
  </si>
  <si>
    <t xml:space="preserve"> 
Rekonštrukcia a modernizácia Omšenie</t>
  </si>
  <si>
    <t>Rekonštrukcia budovy na Nám.slobody 12,Bratislava</t>
  </si>
  <si>
    <t>vozidlo ústredie</t>
  </si>
  <si>
    <t>Regále MS SR</t>
  </si>
  <si>
    <t>Rekonštrukcia a modernizácia  Omšenie</t>
  </si>
  <si>
    <t>dobudovanie eskortných miestností a dennej miestnosti pre príslušníkov ZVJS</t>
  </si>
  <si>
    <t>Havárijný stav</t>
  </si>
  <si>
    <t>vybudovanie ľahkej deliacej priečky s dvojkrídlovými dverami s presklením do suterénu</t>
  </si>
  <si>
    <t>výroba a montáž exteriérových žalúzií</t>
  </si>
  <si>
    <t>Častkovce - rekonštrukcia</t>
  </si>
  <si>
    <t>Vybudovanie bezpečnostného dohľadového centra v prostredí Ministerstva spravodlivosti SR</t>
  </si>
  <si>
    <t>K17</t>
  </si>
  <si>
    <t>Stĺpec1</t>
  </si>
  <si>
    <t>zmena</t>
  </si>
  <si>
    <t>Reforma súdnej mapy - obstaranie budovy pre OS ZA-fitout obstaranej budovy</t>
  </si>
  <si>
    <t>Reforma súdnej mapy - obstaranie budovy pre OS ZA - fitout obstaranej budovy</t>
  </si>
  <si>
    <t>celková rekonštrukcia budovy na základe (vrátane rekonštrukcie rozvodov elektroinštalácie, dodávka a montáž vztduchotechniky s centrálnou klimatizačnou jednotkou - havaríjny stav)</t>
  </si>
  <si>
    <t>vypracovanie komplexnej projektovej dokumentácie na rekonštrukciu budovy (vrátane rekonštrukcie elektroinštalácie)</t>
  </si>
  <si>
    <t>obnova fasády budovy v Pezinku</t>
  </si>
  <si>
    <t>obstaranie HW - HSM modul pre potreby správnych a mestských súdov</t>
  </si>
  <si>
    <t>Rekonštrukcia a modernizácia Analyt. Centrum - AZU dopady súdnej mapy</t>
  </si>
  <si>
    <t>AC -  Aplikácia MONDAY</t>
  </si>
  <si>
    <t>OPS</t>
  </si>
  <si>
    <t>klimatizácia do všetkých kancelárií a pojednávacích miestností</t>
  </si>
  <si>
    <t>Bris IV - Rozvoj IS CORWIN- zákon o premenách obchodných spoločností a družstiev</t>
  </si>
  <si>
    <t>OR SR - Prepojenie registra diskvalifikácií na BRIS</t>
  </si>
  <si>
    <t>OR SR - Zápis nového  medzisystémového identifikátora FO pre zahraničné osoby</t>
  </si>
  <si>
    <t>OR SR - Externí registrátori</t>
  </si>
  <si>
    <t xml:space="preserve">OR SR - Povinnosť referencovať  údaje  v obchodnom registri </t>
  </si>
  <si>
    <t>OR SR - Projekt Prepojenie Registra partnerov verejného sektora s Obchodným registrom</t>
  </si>
  <si>
    <t>IS BAI - SLA zmluva</t>
  </si>
  <si>
    <t>IS RESS - SLA zmluva</t>
  </si>
  <si>
    <t>obstaranie licencií pre VPN posture</t>
  </si>
  <si>
    <t>ESMO - Rekonštrukcia a modernizácia IS ESMO - Rozšírenie IS PMS o možnosť evidencie vzťahov medzi osobami</t>
  </si>
  <si>
    <t>Obstaranie HW servery - obnova SW infraštruktúry pre potreby elektronickej podateľne</t>
  </si>
  <si>
    <t>SW ústredie - dodanie a implementácia centralizovaného monitorovacieho a detekčného systému LAN siete MS SR</t>
  </si>
  <si>
    <t xml:space="preserve">Obstaranie HW pre súdy - obstaranie switchov </t>
  </si>
  <si>
    <t>Obstaranie HW pre súdy - OPIS rozšírenie kapacít diskových polí + rozšírenie kapacity diskového priestoru pre UBUS</t>
  </si>
  <si>
    <t>Jana Švedová</t>
  </si>
  <si>
    <t>IS PeB - SLA zmluva</t>
  </si>
  <si>
    <t>SW riešenie pre Evidenciu údajov o fyzických osobách (Moje dáta)</t>
  </si>
  <si>
    <t>ESMO - zariadenie, náramky</t>
  </si>
  <si>
    <t>obnova tovaru</t>
  </si>
  <si>
    <t>konvektomat s príslušenstvom</t>
  </si>
  <si>
    <t xml:space="preserve"> požiadavka súdu/organizácie</t>
  </si>
  <si>
    <t>obnova okien</t>
  </si>
  <si>
    <t>obnova budov</t>
  </si>
  <si>
    <t>klimatizačná jednotka kancelárie</t>
  </si>
  <si>
    <t>Elektronický zabezpečovací systém budovy Just.palác</t>
  </si>
  <si>
    <t>Rekonštrukcia suterénu, archívnych priestorov a regálový systém</t>
  </si>
  <si>
    <t>požiadavka súdu/organizácie</t>
  </si>
  <si>
    <t>prístavba k budove súdu</t>
  </si>
  <si>
    <t>obnova jestvujúceho služobného apartmánu a ubytovne</t>
  </si>
  <si>
    <t>rekonštrukcia a obnova kuchyniek pre zamestnancov a v priestoroch príslušníkov ZVJS</t>
  </si>
  <si>
    <t>zateplenie fasády a strechy a projektová dokumentácia - Saratovská 1/A</t>
  </si>
  <si>
    <t>MsS  Bratislava II</t>
  </si>
  <si>
    <t>MsS Bratislava III</t>
  </si>
  <si>
    <t>MsS Bratislava IV</t>
  </si>
  <si>
    <t>Nákup a montáž klimatizácií - Saratovská, Prokofievova</t>
  </si>
  <si>
    <t>RTG skener batožín</t>
  </si>
  <si>
    <t>1.Zefektívnenie systému ochrany budovy</t>
  </si>
  <si>
    <t>KS B. Bystrica</t>
  </si>
  <si>
    <t>vybudovanie nabíjacej stanice pre elektromobily</t>
  </si>
  <si>
    <t>Výmena a revitalizácia vodoinštalácie - Saratovská 1/A</t>
  </si>
  <si>
    <t>Výmena strešnej krytiny - Prokofievova 6-12</t>
  </si>
  <si>
    <t>rekoštrukcia budovy získanej akvizíciou budovy - štvrť MR Štefánika 406</t>
  </si>
  <si>
    <t>mobilné resp.rotačné regále do reg. strediska</t>
  </si>
  <si>
    <t>zateplenie stropu nad najvyšším podlažím</t>
  </si>
  <si>
    <t>tieniaca technika</t>
  </si>
  <si>
    <t>obstaranie zariadenia Hydropol (doplnenie existujúceho počtu zariadení)  na zabránenie vlhnutia muriva</t>
  </si>
  <si>
    <t>dobudovanie klimatizácie</t>
  </si>
  <si>
    <t>vypracovanie komplexnej projektovej dokumentácie a vybudovanie spevnených plôch prístupovej komunikácie k parkovisku a parkovacích plôch vrátane dažďovej kanalizácie, realizácia vodozádržných opatrení a revitalizácia parkových plôch zelene</t>
  </si>
  <si>
    <t>posuvný regálový systém</t>
  </si>
  <si>
    <t>rekonštrukcia archívu (trestný archív) vrátane osadenia posúvnych regálov systémov</t>
  </si>
  <si>
    <t>klimatizácia kancelárii a pojednávacích miestností</t>
  </si>
  <si>
    <t>kompletná výmena EZS (elektronický zabezpečovací systém)</t>
  </si>
  <si>
    <t>kompletná výmena EPS (elektronický požiarny systém)</t>
  </si>
  <si>
    <t>multifunkčné zariadenie MINOLTA C 450</t>
  </si>
  <si>
    <t>OS Stará Ľubovňa</t>
  </si>
  <si>
    <t>inštalácia klimatizačných jednotiek</t>
  </si>
  <si>
    <t>rekonštrukcia toaliet na pracovisku Svidník</t>
  </si>
  <si>
    <t>Rekonštrukcia pojednávacích miestností v budove na ul. M. R. Štefánika</t>
  </si>
  <si>
    <t>Vlhkostná sanácia budovy na ul. M. R. Štefánika - prízemie</t>
  </si>
  <si>
    <t>Rekonštrukcia priestorov a vstupu do informačného centra pre styk s verejnosťou</t>
  </si>
  <si>
    <t>Výmena opotrebovaných dverí v budove na ul. M. R. Štefánika</t>
  </si>
  <si>
    <t>Rekonštrukcia ústredného kúrenia v budove na ul. M. R. Štefánika</t>
  </si>
  <si>
    <t>zníženie stropov a inštalácia LED svietidiel</t>
  </si>
  <si>
    <t>OS Prievidza (p. BN)</t>
  </si>
  <si>
    <t>výmena oceľovej dvojkrídlovej brány do dvora za elektrickú posuvnú samonosnú</t>
  </si>
  <si>
    <t>OS Prievidza (p. PE)</t>
  </si>
  <si>
    <t>stavebné úpravy hyg. zariadenia na 1. NP</t>
  </si>
  <si>
    <t>OS Trenčín (p. NM)</t>
  </si>
  <si>
    <t>vybudovanie SDK priečky</t>
  </si>
  <si>
    <t>rekonštrukcia výťahu</t>
  </si>
  <si>
    <t>vzduchotechnika do budovy C</t>
  </si>
  <si>
    <t>rekonštrukcia sociálnych zariadení v budove C</t>
  </si>
  <si>
    <t>zateplenie budovy C a oprava odkvapového chodníka</t>
  </si>
  <si>
    <t>OS Senica (p. SK)</t>
  </si>
  <si>
    <t>p. Skalica - rekonštrukcia strechy</t>
  </si>
  <si>
    <t>rekonštrukcia hlavného archívu (stavebné práce, výmena okien, podlahy)</t>
  </si>
  <si>
    <t>zasekanie rozvodov elektriny na prízemí a prvom poschodí v pravom krídle budovy</t>
  </si>
  <si>
    <t>posuvné regále do hlavného archívu</t>
  </si>
  <si>
    <t xml:space="preserve">klimatizácia kancelárií na prvom poschodí v pravom krídle budovy </t>
  </si>
  <si>
    <t>klimatizácia v priestoroch na 1. NP</t>
  </si>
  <si>
    <t>klimatizácia v priestoroch na 1. NP - dokončenie celého 1. poschodia +  eskortná miestnosť, prízemie</t>
  </si>
  <si>
    <t xml:space="preserve">Kamerový, zabezpečovací a vyvolávací systém </t>
  </si>
  <si>
    <t>Rekonštrukcia malej miestnosti na kuchynku</t>
  </si>
  <si>
    <t>Havárijny stav</t>
  </si>
  <si>
    <t>KS v Bratislave</t>
  </si>
  <si>
    <t>Mestský súd Bratislava II</t>
  </si>
  <si>
    <t>Výstavba školiaceho a výcvikového strediska ZVJS</t>
  </si>
  <si>
    <t>Zabezpečiť monitorovanie a dohľadové centrum (SIEM a SOC)</t>
  </si>
  <si>
    <t>Nasadiť prostriedky autentifikácie používateľov Informačného systému zboru prostredníctvom dvojcestnej autentifikácie a jednoznačných identifikátorov</t>
  </si>
  <si>
    <t>Zabezpečiť obmenu systému zálohovania a obnovy (BCP) aplikácií a serverov produkčnej prevádzky IS NAVIS a MDM v rámci centrálneho datacentra na Generálnom riaditeľstve zboru</t>
  </si>
  <si>
    <t>Mestský súd KE</t>
  </si>
  <si>
    <t>IS SlovLex – modernizácia a rozvoj (SLA)</t>
  </si>
  <si>
    <t>IS Register úpadcov – modernizácia a rozvoj (SLA)</t>
  </si>
  <si>
    <t>IS Súdny manažment – modernizácia a rozvoj (SLA)</t>
  </si>
  <si>
    <t xml:space="preserve">Modernizácia a rozvoj ESS (SLA rámec) </t>
  </si>
  <si>
    <t xml:space="preserve">Vybudovanie Informačného systému Analytického centra Ministerstva spravodlivosti Slovenskej republiky (ISAC) – dielo </t>
  </si>
  <si>
    <t xml:space="preserve">Vybudovanie Informačného systému Analytického centra Ministerstva spravodlivosti Slovenskej republiky (ISAC) – SLA </t>
  </si>
  <si>
    <t>Dátum aktualizácie: 29.2.2024</t>
  </si>
  <si>
    <t>Dátum aktualizácie: 29.02.2024</t>
  </si>
  <si>
    <t xml:space="preserve">Aplikácia na zber dát určená pre realizáciu výskumnej úlohy (CWA) </t>
  </si>
  <si>
    <t>SpS v Košiciach</t>
  </si>
  <si>
    <t>OS Bardejov (p. SV)</t>
  </si>
  <si>
    <t>Zazmluvnené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</si>
</sst>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\ _€_-;\-* #,##0.00\ _€_-;_-* &quot;-&quot;??\ _€_-;_-@_-"/>
    <numFmt numFmtId="165" formatCode="_-* #,##0_-;\-* #,##0_-;_-* &quot;-&quot;??_-;_-@_-"/>
    <numFmt numFmtId="166" formatCode="_-* #,##0\ &quot;€&quot;_-;\-* #,##0\ &quot;€&quot;_-;_-* &quot;-&quot;??\ &quot;€&quot;_-;_-@_-"/>
    <numFmt numFmtId="167" formatCode="_-* #,##0\ [$€-41B]_-;\-* #,##0\ [$€-41B]_-;_-* &quot;-&quot;??\ [$€-41B]_-;_-@_-"/>
  </numFmts>
  <fonts count="4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b/>
      <sz val="11"/>
      <color theme="8" tint="-0.499984740745262"/>
      <name val="Arial"/>
      <family val="2"/>
      <charset val="238"/>
    </font>
    <font>
      <b/>
      <sz val="9"/>
      <color theme="8" tint="-0.499984740745262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sz val="11"/>
      <color theme="1"/>
      <name val="Calibri"/>
      <family val="2"/>
      <scheme val="minor"/>
    </font>
    <font>
      <b/>
      <sz val="12"/>
      <color theme="8" tint="-0.499984740745262"/>
      <name val="Arial"/>
      <family val="2"/>
      <charset val="238"/>
    </font>
    <font>
      <sz val="8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u/>
      <sz val="10"/>
      <color indexed="12"/>
      <name val="Arial"/>
      <family val="2"/>
    </font>
    <font>
      <sz val="8"/>
      <color theme="1"/>
      <name val="Arial"/>
      <family val="2"/>
      <charset val="238"/>
    </font>
    <font>
      <sz val="11"/>
      <color rgb="FF00366A"/>
      <name val="Arial "/>
      <charset val="238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9"/>
      <color theme="1"/>
      <name val="Arial"/>
    </font>
    <font>
      <sz val="8"/>
      <color theme="1"/>
      <name val="Arial"/>
    </font>
  </fonts>
  <fills count="9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CC"/>
      </patternFill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6">
    <xf numFmtId="0" fontId="0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9" fillId="0" borderId="0"/>
    <xf numFmtId="0" fontId="3" fillId="0" borderId="0"/>
    <xf numFmtId="0" fontId="3" fillId="7" borderId="11" applyNumberFormat="0" applyFont="0" applyAlignment="0" applyProtection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1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1" fillId="0" borderId="0"/>
  </cellStyleXfs>
  <cellXfs count="292">
    <xf numFmtId="0" fontId="0" fillId="0" borderId="0" xfId="0"/>
    <xf numFmtId="0" fontId="0" fillId="4" borderId="0" xfId="0" applyFill="1"/>
    <xf numFmtId="0" fontId="0" fillId="0" borderId="0" xfId="0" applyFill="1"/>
    <xf numFmtId="0" fontId="11" fillId="3" borderId="1" xfId="0" applyFont="1" applyFill="1" applyBorder="1" applyAlignment="1">
      <alignment vertical="top"/>
    </xf>
    <xf numFmtId="0" fontId="11" fillId="3" borderId="2" xfId="0" applyFont="1" applyFill="1" applyBorder="1" applyAlignment="1">
      <alignment vertical="top" wrapText="1"/>
    </xf>
    <xf numFmtId="0" fontId="11" fillId="0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11" fillId="5" borderId="1" xfId="0" applyFont="1" applyFill="1" applyBorder="1" applyAlignment="1">
      <alignment wrapText="1"/>
    </xf>
    <xf numFmtId="0" fontId="11" fillId="6" borderId="1" xfId="0" applyFont="1" applyFill="1" applyBorder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0" fontId="0" fillId="0" borderId="0" xfId="0" applyAlignment="1">
      <alignment horizontal="left" indent="2"/>
    </xf>
    <xf numFmtId="3" fontId="6" fillId="4" borderId="0" xfId="0" applyNumberFormat="1" applyFont="1" applyFill="1"/>
    <xf numFmtId="0" fontId="0" fillId="4" borderId="0" xfId="0" applyFill="1" applyAlignment="1">
      <alignment wrapText="1"/>
    </xf>
    <xf numFmtId="0" fontId="7" fillId="4" borderId="0" xfId="0" applyFont="1" applyFill="1"/>
    <xf numFmtId="0" fontId="9" fillId="4" borderId="0" xfId="0" applyFont="1" applyFill="1" applyAlignment="1">
      <alignment horizontal="left"/>
    </xf>
    <xf numFmtId="0" fontId="0" fillId="4" borderId="0" xfId="0" applyFill="1" applyBorder="1"/>
    <xf numFmtId="0" fontId="0" fillId="4" borderId="0" xfId="0" applyFill="1" applyBorder="1" applyAlignment="1"/>
    <xf numFmtId="0" fontId="11" fillId="4" borderId="0" xfId="0" applyFont="1" applyFill="1" applyBorder="1" applyAlignment="1">
      <alignment wrapText="1"/>
    </xf>
    <xf numFmtId="0" fontId="11" fillId="4" borderId="0" xfId="0" applyFont="1" applyFill="1" applyBorder="1"/>
    <xf numFmtId="0" fontId="0" fillId="4" borderId="0" xfId="0" applyFill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4" borderId="0" xfId="0" applyFont="1" applyFill="1" applyAlignment="1">
      <alignment horizontal="left" vertical="center"/>
    </xf>
    <xf numFmtId="0" fontId="11" fillId="3" borderId="1" xfId="0" applyFont="1" applyFill="1" applyBorder="1" applyAlignment="1">
      <alignment vertical="center"/>
    </xf>
    <xf numFmtId="0" fontId="9" fillId="4" borderId="0" xfId="0" applyFont="1" applyFill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3" fontId="4" fillId="4" borderId="0" xfId="0" applyNumberFormat="1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0" fillId="2" borderId="0" xfId="0" applyFont="1" applyFill="1" applyBorder="1" applyAlignment="1">
      <alignment horizontal="left" vertical="center" wrapText="1"/>
    </xf>
    <xf numFmtId="0" fontId="10" fillId="4" borderId="0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/>
    </xf>
    <xf numFmtId="165" fontId="11" fillId="3" borderId="1" xfId="1" applyNumberFormat="1" applyFont="1" applyFill="1" applyBorder="1" applyAlignment="1">
      <alignment vertical="center"/>
    </xf>
    <xf numFmtId="165" fontId="11" fillId="5" borderId="1" xfId="1" applyNumberFormat="1" applyFont="1" applyFill="1" applyBorder="1" applyAlignment="1">
      <alignment vertical="center"/>
    </xf>
    <xf numFmtId="0" fontId="11" fillId="5" borderId="1" xfId="0" applyFont="1" applyFill="1" applyBorder="1" applyAlignment="1">
      <alignment vertical="center" wrapText="1"/>
    </xf>
    <xf numFmtId="0" fontId="11" fillId="6" borderId="1" xfId="0" applyFont="1" applyFill="1" applyBorder="1" applyAlignment="1">
      <alignment vertical="center" wrapText="1"/>
    </xf>
    <xf numFmtId="165" fontId="11" fillId="6" borderId="1" xfId="1" applyNumberFormat="1" applyFont="1" applyFill="1" applyBorder="1" applyAlignment="1">
      <alignment vertical="center"/>
    </xf>
    <xf numFmtId="165" fontId="11" fillId="0" borderId="1" xfId="1" applyNumberFormat="1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9" fillId="4" borderId="0" xfId="0" applyFont="1" applyFill="1" applyAlignment="1">
      <alignment horizontal="left" wrapText="1"/>
    </xf>
    <xf numFmtId="0" fontId="11" fillId="0" borderId="1" xfId="0" applyFont="1" applyFill="1" applyBorder="1" applyAlignment="1">
      <alignment vertical="center" wrapText="1"/>
    </xf>
    <xf numFmtId="0" fontId="0" fillId="4" borderId="0" xfId="0" applyFill="1" applyAlignment="1">
      <alignment horizontal="center" vertical="center" wrapText="1"/>
    </xf>
    <xf numFmtId="0" fontId="9" fillId="4" borderId="0" xfId="0" applyFont="1" applyFill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7" fillId="4" borderId="0" xfId="0" applyFont="1" applyFill="1" applyAlignment="1">
      <alignment horizontal="center" vertical="center"/>
    </xf>
    <xf numFmtId="0" fontId="7" fillId="4" borderId="0" xfId="0" applyFont="1" applyFill="1" applyAlignment="1">
      <alignment horizontal="left" vertical="center"/>
    </xf>
    <xf numFmtId="0" fontId="0" fillId="4" borderId="0" xfId="0" applyFill="1" applyBorder="1" applyAlignment="1">
      <alignment horizontal="left" vertical="center"/>
    </xf>
    <xf numFmtId="0" fontId="0" fillId="4" borderId="0" xfId="0" applyFill="1" applyAlignment="1">
      <alignment horizontal="left" vertical="center"/>
    </xf>
    <xf numFmtId="0" fontId="15" fillId="0" borderId="1" xfId="0" applyFont="1" applyBorder="1" applyAlignment="1">
      <alignment vertical="center" wrapText="1"/>
    </xf>
    <xf numFmtId="3" fontId="6" fillId="4" borderId="0" xfId="0" applyNumberFormat="1" applyFont="1" applyFill="1" applyAlignment="1">
      <alignment horizontal="center" vertical="center"/>
    </xf>
    <xf numFmtId="0" fontId="0" fillId="4" borderId="0" xfId="0" applyFill="1" applyAlignment="1">
      <alignment vertical="top" wrapText="1"/>
    </xf>
    <xf numFmtId="0" fontId="0" fillId="4" borderId="0" xfId="0" applyFill="1" applyBorder="1" applyAlignment="1">
      <alignment vertical="top" wrapText="1"/>
    </xf>
    <xf numFmtId="0" fontId="0" fillId="4" borderId="0" xfId="0" applyFill="1" applyAlignment="1">
      <alignment horizontal="left" vertical="top" wrapText="1"/>
    </xf>
    <xf numFmtId="0" fontId="9" fillId="4" borderId="0" xfId="0" applyFont="1" applyFill="1" applyAlignment="1">
      <alignment horizontal="left" vertical="top" wrapText="1"/>
    </xf>
    <xf numFmtId="0" fontId="11" fillId="6" borderId="1" xfId="0" applyFont="1" applyFill="1" applyBorder="1" applyAlignment="1">
      <alignment horizontal="left" vertical="top" wrapText="1"/>
    </xf>
    <xf numFmtId="0" fontId="0" fillId="4" borderId="0" xfId="0" applyFill="1" applyBorder="1" applyAlignment="1">
      <alignment horizontal="left" vertical="top" wrapText="1"/>
    </xf>
    <xf numFmtId="0" fontId="11" fillId="4" borderId="0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vertical="top" wrapText="1"/>
    </xf>
    <xf numFmtId="165" fontId="11" fillId="3" borderId="1" xfId="1" applyNumberFormat="1" applyFont="1" applyFill="1" applyBorder="1" applyAlignment="1">
      <alignment horizontal="center" vertical="center"/>
    </xf>
    <xf numFmtId="43" fontId="0" fillId="0" borderId="0" xfId="0" applyNumberFormat="1"/>
    <xf numFmtId="0" fontId="11" fillId="3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vertical="center" wrapText="1"/>
    </xf>
    <xf numFmtId="165" fontId="11" fillId="0" borderId="2" xfId="1" applyNumberFormat="1" applyFont="1" applyBorder="1" applyAlignment="1">
      <alignment vertical="center"/>
    </xf>
    <xf numFmtId="0" fontId="15" fillId="0" borderId="2" xfId="0" applyFont="1" applyBorder="1" applyAlignment="1">
      <alignment vertical="center" wrapText="1"/>
    </xf>
    <xf numFmtId="0" fontId="11" fillId="3" borderId="7" xfId="0" applyFont="1" applyFill="1" applyBorder="1" applyAlignment="1">
      <alignment horizontal="left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6" fillId="4" borderId="0" xfId="0" applyFont="1" applyFill="1" applyAlignment="1">
      <alignment horizontal="center"/>
    </xf>
    <xf numFmtId="165" fontId="16" fillId="4" borderId="0" xfId="0" applyNumberFormat="1" applyFont="1" applyFill="1" applyAlignment="1">
      <alignment horizontal="center" vertical="center"/>
    </xf>
    <xf numFmtId="0" fontId="16" fillId="4" borderId="0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166" fontId="17" fillId="0" borderId="1" xfId="2" applyNumberFormat="1" applyFont="1" applyBorder="1" applyAlignment="1">
      <alignment vertical="center"/>
    </xf>
    <xf numFmtId="165" fontId="11" fillId="5" borderId="1" xfId="1" applyNumberFormat="1" applyFont="1" applyFill="1" applyBorder="1" applyAlignment="1">
      <alignment horizontal="center" vertical="center"/>
    </xf>
    <xf numFmtId="165" fontId="18" fillId="6" borderId="1" xfId="1" applyNumberFormat="1" applyFont="1" applyFill="1" applyBorder="1" applyAlignment="1">
      <alignment vertical="center"/>
    </xf>
    <xf numFmtId="0" fontId="18" fillId="6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left"/>
    </xf>
    <xf numFmtId="0" fontId="20" fillId="5" borderId="4" xfId="0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vertical="center" wrapText="1"/>
    </xf>
    <xf numFmtId="165" fontId="20" fillId="5" borderId="1" xfId="1" applyNumberFormat="1" applyFont="1" applyFill="1" applyBorder="1" applyAlignment="1">
      <alignment vertical="center"/>
    </xf>
    <xf numFmtId="0" fontId="20" fillId="5" borderId="1" xfId="0" applyFont="1" applyFill="1" applyBorder="1" applyAlignment="1">
      <alignment wrapText="1"/>
    </xf>
    <xf numFmtId="165" fontId="0" fillId="4" borderId="0" xfId="1" applyNumberFormat="1" applyFont="1" applyFill="1" applyAlignment="1">
      <alignment horizontal="center" vertical="center"/>
    </xf>
    <xf numFmtId="165" fontId="4" fillId="4" borderId="0" xfId="1" applyNumberFormat="1" applyFont="1" applyFill="1" applyAlignment="1">
      <alignment horizontal="center" vertical="center"/>
    </xf>
    <xf numFmtId="165" fontId="10" fillId="2" borderId="0" xfId="1" applyNumberFormat="1" applyFont="1" applyFill="1" applyBorder="1" applyAlignment="1">
      <alignment horizontal="left" vertical="center"/>
    </xf>
    <xf numFmtId="165" fontId="10" fillId="2" borderId="0" xfId="1" applyNumberFormat="1" applyFont="1" applyFill="1" applyBorder="1" applyAlignment="1">
      <alignment horizontal="left" vertical="center" wrapText="1"/>
    </xf>
    <xf numFmtId="165" fontId="10" fillId="2" borderId="6" xfId="1" applyNumberFormat="1" applyFont="1" applyFill="1" applyBorder="1" applyAlignment="1">
      <alignment horizontal="center" vertical="center" wrapText="1"/>
    </xf>
    <xf numFmtId="165" fontId="11" fillId="6" borderId="1" xfId="1" applyNumberFormat="1" applyFont="1" applyFill="1" applyBorder="1" applyAlignment="1">
      <alignment horizontal="center" vertical="center"/>
    </xf>
    <xf numFmtId="165" fontId="11" fillId="0" borderId="1" xfId="1" applyNumberFormat="1" applyFont="1" applyBorder="1" applyAlignment="1">
      <alignment horizontal="center" vertical="center"/>
    </xf>
    <xf numFmtId="165" fontId="11" fillId="4" borderId="0" xfId="1" applyNumberFormat="1" applyFont="1" applyFill="1" applyBorder="1" applyAlignment="1">
      <alignment horizontal="center" vertical="center"/>
    </xf>
    <xf numFmtId="165" fontId="16" fillId="4" borderId="0" xfId="1" applyNumberFormat="1" applyFont="1" applyFill="1" applyAlignment="1">
      <alignment horizontal="center"/>
    </xf>
    <xf numFmtId="165" fontId="16" fillId="4" borderId="0" xfId="1" applyNumberFormat="1" applyFont="1" applyFill="1" applyAlignment="1">
      <alignment horizontal="center" vertical="center"/>
    </xf>
    <xf numFmtId="165" fontId="9" fillId="4" borderId="0" xfId="1" applyNumberFormat="1" applyFont="1" applyFill="1" applyAlignment="1">
      <alignment horizontal="center" vertical="center"/>
    </xf>
    <xf numFmtId="165" fontId="10" fillId="2" borderId="9" xfId="1" applyNumberFormat="1" applyFont="1" applyFill="1" applyBorder="1" applyAlignment="1">
      <alignment horizontal="center" vertical="center" wrapText="1"/>
    </xf>
    <xf numFmtId="165" fontId="11" fillId="0" borderId="1" xfId="1" applyNumberFormat="1" applyFont="1" applyFill="1" applyBorder="1" applyAlignment="1">
      <alignment horizontal="center" vertical="center"/>
    </xf>
    <xf numFmtId="165" fontId="0" fillId="4" borderId="0" xfId="1" applyNumberFormat="1" applyFont="1" applyFill="1" applyBorder="1" applyAlignment="1">
      <alignment horizontal="center" vertical="center"/>
    </xf>
    <xf numFmtId="165" fontId="20" fillId="5" borderId="1" xfId="1" applyNumberFormat="1" applyFont="1" applyFill="1" applyBorder="1" applyAlignment="1">
      <alignment horizontal="center" vertical="center"/>
    </xf>
    <xf numFmtId="165" fontId="11" fillId="6" borderId="1" xfId="1" applyNumberFormat="1" applyFont="1" applyFill="1" applyBorder="1" applyAlignment="1">
      <alignment horizontal="center" vertical="center" wrapText="1"/>
    </xf>
    <xf numFmtId="0" fontId="20" fillId="6" borderId="1" xfId="0" applyFont="1" applyFill="1" applyBorder="1" applyAlignment="1">
      <alignment horizontal="center" vertical="center"/>
    </xf>
    <xf numFmtId="0" fontId="20" fillId="6" borderId="1" xfId="0" applyFont="1" applyFill="1" applyBorder="1" applyAlignment="1">
      <alignment vertical="center" wrapText="1"/>
    </xf>
    <xf numFmtId="165" fontId="20" fillId="6" borderId="1" xfId="1" applyNumberFormat="1" applyFont="1" applyFill="1" applyBorder="1" applyAlignment="1">
      <alignment horizontal="center" vertical="center"/>
    </xf>
    <xf numFmtId="165" fontId="20" fillId="6" borderId="1" xfId="1" applyNumberFormat="1" applyFont="1" applyFill="1" applyBorder="1" applyAlignment="1">
      <alignment vertical="center"/>
    </xf>
    <xf numFmtId="0" fontId="20" fillId="6" borderId="1" xfId="0" applyFont="1" applyFill="1" applyBorder="1" applyAlignment="1">
      <alignment wrapText="1"/>
    </xf>
    <xf numFmtId="0" fontId="20" fillId="3" borderId="4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vertical="center" wrapText="1"/>
    </xf>
    <xf numFmtId="165" fontId="20" fillId="3" borderId="1" xfId="1" applyNumberFormat="1" applyFont="1" applyFill="1" applyBorder="1" applyAlignment="1">
      <alignment vertical="center"/>
    </xf>
    <xf numFmtId="0" fontId="23" fillId="5" borderId="1" xfId="0" applyFont="1" applyFill="1" applyBorder="1" applyAlignment="1">
      <alignment vertical="center" wrapText="1"/>
    </xf>
    <xf numFmtId="0" fontId="20" fillId="5" borderId="1" xfId="0" applyFont="1" applyFill="1" applyBorder="1" applyAlignment="1">
      <alignment horizontal="center" vertical="center" wrapText="1"/>
    </xf>
    <xf numFmtId="3" fontId="11" fillId="6" borderId="1" xfId="0" applyNumberFormat="1" applyFont="1" applyFill="1" applyBorder="1" applyAlignment="1">
      <alignment vertical="center"/>
    </xf>
    <xf numFmtId="0" fontId="11" fillId="6" borderId="1" xfId="0" applyFont="1" applyFill="1" applyBorder="1" applyAlignment="1">
      <alignment vertical="center"/>
    </xf>
    <xf numFmtId="0" fontId="11" fillId="5" borderId="4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vertical="center" wrapText="1"/>
    </xf>
    <xf numFmtId="0" fontId="11" fillId="6" borderId="7" xfId="0" applyFont="1" applyFill="1" applyBorder="1" applyAlignment="1">
      <alignment vertical="center"/>
    </xf>
    <xf numFmtId="0" fontId="11" fillId="0" borderId="7" xfId="0" applyFont="1" applyFill="1" applyBorder="1" applyAlignment="1">
      <alignment vertical="center"/>
    </xf>
    <xf numFmtId="0" fontId="11" fillId="0" borderId="7" xfId="0" applyFont="1" applyFill="1" applyBorder="1" applyAlignment="1">
      <alignment vertical="center" wrapText="1"/>
    </xf>
    <xf numFmtId="0" fontId="11" fillId="5" borderId="1" xfId="0" applyFont="1" applyFill="1" applyBorder="1" applyAlignment="1">
      <alignment vertical="center"/>
    </xf>
    <xf numFmtId="0" fontId="20" fillId="4" borderId="1" xfId="0" applyFont="1" applyFill="1" applyBorder="1" applyAlignment="1">
      <alignment vertical="center" wrapText="1"/>
    </xf>
    <xf numFmtId="166" fontId="0" fillId="4" borderId="0" xfId="0" applyNumberFormat="1" applyFill="1" applyAlignment="1">
      <alignment horizontal="center" vertical="center"/>
    </xf>
    <xf numFmtId="0" fontId="11" fillId="4" borderId="1" xfId="0" applyFont="1" applyFill="1" applyBorder="1" applyAlignment="1">
      <alignment vertical="center" wrapText="1"/>
    </xf>
    <xf numFmtId="0" fontId="11" fillId="3" borderId="2" xfId="0" applyFont="1" applyFill="1" applyBorder="1" applyAlignment="1">
      <alignment vertical="center" wrapText="1"/>
    </xf>
    <xf numFmtId="0" fontId="11" fillId="5" borderId="1" xfId="0" applyFont="1" applyFill="1" applyBorder="1" applyAlignment="1">
      <alignment horizontal="left" vertical="center"/>
    </xf>
    <xf numFmtId="165" fontId="11" fillId="5" borderId="1" xfId="1" applyNumberFormat="1" applyFont="1" applyFill="1" applyBorder="1" applyAlignment="1">
      <alignment horizontal="left" vertical="center" wrapText="1"/>
    </xf>
    <xf numFmtId="0" fontId="24" fillId="4" borderId="0" xfId="0" applyFont="1" applyFill="1" applyAlignment="1">
      <alignment horizontal="left" vertical="center"/>
    </xf>
    <xf numFmtId="0" fontId="25" fillId="4" borderId="0" xfId="0" applyFont="1" applyFill="1" applyAlignment="1">
      <alignment horizontal="left" vertical="center"/>
    </xf>
    <xf numFmtId="0" fontId="26" fillId="4" borderId="0" xfId="0" applyFont="1" applyFill="1" applyAlignment="1">
      <alignment horizontal="center"/>
    </xf>
    <xf numFmtId="166" fontId="16" fillId="0" borderId="1" xfId="2" applyNumberFormat="1" applyFont="1" applyBorder="1" applyAlignment="1">
      <alignment vertical="center"/>
    </xf>
    <xf numFmtId="0" fontId="16" fillId="4" borderId="1" xfId="0" applyFont="1" applyFill="1" applyBorder="1" applyAlignment="1">
      <alignment horizontal="center" vertical="center"/>
    </xf>
    <xf numFmtId="166" fontId="16" fillId="4" borderId="1" xfId="2" applyNumberFormat="1" applyFont="1" applyFill="1" applyBorder="1" applyAlignment="1">
      <alignment horizontal="center" vertical="center"/>
    </xf>
    <xf numFmtId="167" fontId="16" fillId="4" borderId="1" xfId="1" applyNumberFormat="1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27" fillId="6" borderId="4" xfId="0" applyFont="1" applyFill="1" applyBorder="1" applyAlignment="1">
      <alignment horizontal="center" vertical="center"/>
    </xf>
    <xf numFmtId="0" fontId="27" fillId="6" borderId="1" xfId="0" applyFont="1" applyFill="1" applyBorder="1" applyAlignment="1">
      <alignment horizontal="center" vertical="center"/>
    </xf>
    <xf numFmtId="0" fontId="27" fillId="6" borderId="1" xfId="0" applyFont="1" applyFill="1" applyBorder="1" applyAlignment="1">
      <alignment vertical="center" wrapText="1"/>
    </xf>
    <xf numFmtId="165" fontId="27" fillId="6" borderId="1" xfId="1" applyNumberFormat="1" applyFont="1" applyFill="1" applyBorder="1" applyAlignment="1">
      <alignment horizontal="center" vertical="center"/>
    </xf>
    <xf numFmtId="165" fontId="27" fillId="6" borderId="1" xfId="1" applyNumberFormat="1" applyFont="1" applyFill="1" applyBorder="1" applyAlignment="1">
      <alignment vertical="center"/>
    </xf>
    <xf numFmtId="0" fontId="28" fillId="6" borderId="1" xfId="0" applyFont="1" applyFill="1" applyBorder="1" applyAlignment="1">
      <alignment vertical="center" wrapText="1"/>
    </xf>
    <xf numFmtId="0" fontId="27" fillId="6" borderId="1" xfId="0" applyFont="1" applyFill="1" applyBorder="1" applyAlignment="1">
      <alignment wrapText="1"/>
    </xf>
    <xf numFmtId="0" fontId="27" fillId="5" borderId="1" xfId="0" applyFont="1" applyFill="1" applyBorder="1" applyAlignment="1">
      <alignment horizontal="center" vertical="center"/>
    </xf>
    <xf numFmtId="0" fontId="27" fillId="5" borderId="1" xfId="0" applyFont="1" applyFill="1" applyBorder="1" applyAlignment="1">
      <alignment vertical="center" wrapText="1"/>
    </xf>
    <xf numFmtId="165" fontId="27" fillId="5" borderId="1" xfId="1" applyNumberFormat="1" applyFont="1" applyFill="1" applyBorder="1" applyAlignment="1">
      <alignment horizontal="center" vertical="center"/>
    </xf>
    <xf numFmtId="165" fontId="27" fillId="5" borderId="1" xfId="1" applyNumberFormat="1" applyFont="1" applyFill="1" applyBorder="1" applyAlignment="1">
      <alignment vertical="center"/>
    </xf>
    <xf numFmtId="0" fontId="28" fillId="5" borderId="1" xfId="0" applyFont="1" applyFill="1" applyBorder="1" applyAlignment="1">
      <alignment vertical="center" wrapText="1"/>
    </xf>
    <xf numFmtId="0" fontId="27" fillId="5" borderId="1" xfId="0" applyFont="1" applyFill="1" applyBorder="1" applyAlignment="1">
      <alignment wrapText="1"/>
    </xf>
    <xf numFmtId="165" fontId="11" fillId="5" borderId="1" xfId="1" applyNumberFormat="1" applyFont="1" applyFill="1" applyBorder="1" applyAlignment="1">
      <alignment horizontal="right" vertical="center"/>
    </xf>
    <xf numFmtId="0" fontId="15" fillId="6" borderId="1" xfId="0" applyFont="1" applyFill="1" applyBorder="1" applyAlignment="1">
      <alignment vertical="center" wrapText="1"/>
    </xf>
    <xf numFmtId="165" fontId="11" fillId="5" borderId="1" xfId="1" applyNumberFormat="1" applyFont="1" applyFill="1" applyBorder="1" applyAlignment="1">
      <alignment vertical="center" wrapText="1"/>
    </xf>
    <xf numFmtId="0" fontId="11" fillId="0" borderId="13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1" fillId="0" borderId="13" xfId="0" applyFont="1" applyFill="1" applyBorder="1"/>
    <xf numFmtId="165" fontId="11" fillId="0" borderId="13" xfId="1" applyNumberFormat="1" applyFont="1" applyFill="1" applyBorder="1" applyAlignment="1">
      <alignment horizontal="center" vertical="center"/>
    </xf>
    <xf numFmtId="3" fontId="11" fillId="0" borderId="13" xfId="0" applyNumberFormat="1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left" vertical="top" wrapText="1"/>
    </xf>
    <xf numFmtId="0" fontId="29" fillId="0" borderId="4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vertical="center" wrapText="1"/>
    </xf>
    <xf numFmtId="165" fontId="29" fillId="0" borderId="1" xfId="1" applyNumberFormat="1" applyFont="1" applyBorder="1" applyAlignment="1">
      <alignment vertical="center"/>
    </xf>
    <xf numFmtId="0" fontId="30" fillId="0" borderId="1" xfId="0" applyFont="1" applyBorder="1" applyAlignment="1">
      <alignment vertical="center" wrapText="1"/>
    </xf>
    <xf numFmtId="0" fontId="29" fillId="0" borderId="14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29" fillId="0" borderId="2" xfId="0" applyFont="1" applyBorder="1" applyAlignment="1">
      <alignment vertical="center" wrapText="1"/>
    </xf>
    <xf numFmtId="165" fontId="29" fillId="0" borderId="2" xfId="1" applyNumberFormat="1" applyFont="1" applyBorder="1" applyAlignment="1">
      <alignment vertical="center"/>
    </xf>
    <xf numFmtId="0" fontId="30" fillId="0" borderId="2" xfId="0" applyFont="1" applyBorder="1" applyAlignment="1">
      <alignment vertical="center" wrapText="1"/>
    </xf>
    <xf numFmtId="166" fontId="0" fillId="0" borderId="1" xfId="2" applyNumberFormat="1" applyFont="1" applyBorder="1" applyAlignment="1">
      <alignment vertical="center"/>
    </xf>
    <xf numFmtId="165" fontId="11" fillId="0" borderId="1" xfId="1" applyNumberFormat="1" applyFont="1" applyFill="1" applyBorder="1" applyAlignment="1">
      <alignment vertical="center"/>
    </xf>
    <xf numFmtId="0" fontId="11" fillId="0" borderId="4" xfId="0" applyFont="1" applyFill="1" applyBorder="1" applyAlignment="1">
      <alignment horizontal="center" vertical="center"/>
    </xf>
    <xf numFmtId="165" fontId="0" fillId="4" borderId="0" xfId="0" applyNumberFormat="1" applyFill="1"/>
    <xf numFmtId="0" fontId="31" fillId="5" borderId="4" xfId="0" applyFont="1" applyFill="1" applyBorder="1" applyAlignment="1">
      <alignment horizontal="center" vertical="center"/>
    </xf>
    <xf numFmtId="0" fontId="31" fillId="5" borderId="1" xfId="0" applyFont="1" applyFill="1" applyBorder="1" applyAlignment="1">
      <alignment horizontal="center" vertical="center"/>
    </xf>
    <xf numFmtId="0" fontId="31" fillId="5" borderId="1" xfId="0" applyFont="1" applyFill="1" applyBorder="1" applyAlignment="1">
      <alignment vertical="center" wrapText="1"/>
    </xf>
    <xf numFmtId="165" fontId="31" fillId="5" borderId="1" xfId="1" applyNumberFormat="1" applyFont="1" applyFill="1" applyBorder="1" applyAlignment="1">
      <alignment horizontal="center" vertical="center"/>
    </xf>
    <xf numFmtId="165" fontId="31" fillId="5" borderId="1" xfId="1" applyNumberFormat="1" applyFont="1" applyFill="1" applyBorder="1" applyAlignment="1">
      <alignment vertical="center"/>
    </xf>
    <xf numFmtId="0" fontId="31" fillId="3" borderId="1" xfId="0" applyFont="1" applyFill="1" applyBorder="1" applyAlignment="1">
      <alignment vertical="top"/>
    </xf>
    <xf numFmtId="44" fontId="0" fillId="4" borderId="0" xfId="2" applyFont="1" applyFill="1"/>
    <xf numFmtId="0" fontId="31" fillId="6" borderId="1" xfId="0" applyFont="1" applyFill="1" applyBorder="1" applyAlignment="1">
      <alignment horizontal="center" vertical="center"/>
    </xf>
    <xf numFmtId="0" fontId="31" fillId="6" borderId="1" xfId="0" applyFont="1" applyFill="1" applyBorder="1" applyAlignment="1">
      <alignment vertical="center" wrapText="1"/>
    </xf>
    <xf numFmtId="165" fontId="31" fillId="6" borderId="1" xfId="1" applyNumberFormat="1" applyFont="1" applyFill="1" applyBorder="1" applyAlignment="1">
      <alignment horizontal="center" vertical="center"/>
    </xf>
    <xf numFmtId="165" fontId="31" fillId="6" borderId="1" xfId="1" applyNumberFormat="1" applyFont="1" applyFill="1" applyBorder="1" applyAlignment="1">
      <alignment vertical="center"/>
    </xf>
    <xf numFmtId="0" fontId="31" fillId="6" borderId="1" xfId="0" applyFont="1" applyFill="1" applyBorder="1" applyAlignment="1">
      <alignment wrapText="1"/>
    </xf>
    <xf numFmtId="165" fontId="0" fillId="4" borderId="0" xfId="1" applyNumberFormat="1" applyFont="1" applyFill="1"/>
    <xf numFmtId="0" fontId="32" fillId="6" borderId="4" xfId="0" applyFont="1" applyFill="1" applyBorder="1" applyAlignment="1">
      <alignment horizontal="center" vertical="center"/>
    </xf>
    <xf numFmtId="0" fontId="32" fillId="6" borderId="1" xfId="0" applyFont="1" applyFill="1" applyBorder="1" applyAlignment="1">
      <alignment vertical="center" wrapText="1"/>
    </xf>
    <xf numFmtId="165" fontId="32" fillId="6" borderId="1" xfId="1" applyNumberFormat="1" applyFont="1" applyFill="1" applyBorder="1" applyAlignment="1">
      <alignment horizontal="center" vertical="center"/>
    </xf>
    <xf numFmtId="165" fontId="32" fillId="6" borderId="1" xfId="1" applyNumberFormat="1" applyFont="1" applyFill="1" applyBorder="1" applyAlignment="1">
      <alignment vertical="center"/>
    </xf>
    <xf numFmtId="0" fontId="32" fillId="6" borderId="1" xfId="0" applyFont="1" applyFill="1" applyBorder="1" applyAlignment="1">
      <alignment wrapText="1"/>
    </xf>
    <xf numFmtId="165" fontId="11" fillId="0" borderId="0" xfId="1" applyNumberFormat="1" applyFont="1" applyFill="1" applyBorder="1" applyAlignment="1">
      <alignment horizontal="right" vertical="center"/>
    </xf>
    <xf numFmtId="0" fontId="11" fillId="6" borderId="4" xfId="0" applyFont="1" applyFill="1" applyBorder="1" applyAlignment="1">
      <alignment horizontal="center" vertical="center"/>
    </xf>
    <xf numFmtId="0" fontId="33" fillId="5" borderId="1" xfId="0" applyFont="1" applyFill="1" applyBorder="1" applyAlignment="1">
      <alignment horizontal="center" vertical="center"/>
    </xf>
    <xf numFmtId="0" fontId="33" fillId="5" borderId="1" xfId="0" applyFont="1" applyFill="1" applyBorder="1" applyAlignment="1">
      <alignment vertical="center" wrapText="1"/>
    </xf>
    <xf numFmtId="165" fontId="33" fillId="5" borderId="1" xfId="1" applyNumberFormat="1" applyFont="1" applyFill="1" applyBorder="1" applyAlignment="1">
      <alignment horizontal="center" vertical="center"/>
    </xf>
    <xf numFmtId="165" fontId="33" fillId="5" borderId="1" xfId="1" applyNumberFormat="1" applyFont="1" applyFill="1" applyBorder="1" applyAlignment="1">
      <alignment vertical="center"/>
    </xf>
    <xf numFmtId="0" fontId="11" fillId="0" borderId="4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0" fillId="4" borderId="1" xfId="0" applyFill="1" applyBorder="1"/>
    <xf numFmtId="0" fontId="0" fillId="0" borderId="4" xfId="0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 wrapText="1"/>
    </xf>
    <xf numFmtId="0" fontId="34" fillId="5" borderId="1" xfId="0" applyFont="1" applyFill="1" applyBorder="1" applyAlignment="1">
      <alignment vertical="center" wrapText="1"/>
    </xf>
    <xf numFmtId="0" fontId="34" fillId="6" borderId="1" xfId="0" applyFont="1" applyFill="1" applyBorder="1" applyAlignment="1">
      <alignment vertical="center" wrapText="1"/>
    </xf>
    <xf numFmtId="0" fontId="34" fillId="4" borderId="1" xfId="0" applyFont="1" applyFill="1" applyBorder="1" applyAlignment="1">
      <alignment vertical="center" wrapText="1"/>
    </xf>
    <xf numFmtId="0" fontId="11" fillId="3" borderId="9" xfId="0" applyFont="1" applyFill="1" applyBorder="1" applyAlignment="1">
      <alignment vertical="center" wrapText="1"/>
    </xf>
    <xf numFmtId="0" fontId="11" fillId="4" borderId="2" xfId="0" applyFont="1" applyFill="1" applyBorder="1" applyAlignment="1">
      <alignment vertical="center" wrapText="1"/>
    </xf>
    <xf numFmtId="0" fontId="35" fillId="5" borderId="4" xfId="0" applyFont="1" applyFill="1" applyBorder="1" applyAlignment="1">
      <alignment horizontal="center" vertical="center"/>
    </xf>
    <xf numFmtId="0" fontId="35" fillId="5" borderId="1" xfId="0" applyFont="1" applyFill="1" applyBorder="1" applyAlignment="1">
      <alignment horizontal="center" vertical="center"/>
    </xf>
    <xf numFmtId="0" fontId="35" fillId="5" borderId="1" xfId="0" applyFont="1" applyFill="1" applyBorder="1" applyAlignment="1">
      <alignment vertical="center" wrapText="1"/>
    </xf>
    <xf numFmtId="165" fontId="35" fillId="5" borderId="1" xfId="1" applyNumberFormat="1" applyFont="1" applyFill="1" applyBorder="1" applyAlignment="1">
      <alignment horizontal="center" vertical="center"/>
    </xf>
    <xf numFmtId="165" fontId="35" fillId="5" borderId="1" xfId="1" applyNumberFormat="1" applyFont="1" applyFill="1" applyBorder="1" applyAlignment="1">
      <alignment vertical="center"/>
    </xf>
    <xf numFmtId="0" fontId="35" fillId="5" borderId="1" xfId="0" applyFont="1" applyFill="1" applyBorder="1" applyAlignment="1">
      <alignment wrapText="1"/>
    </xf>
    <xf numFmtId="0" fontId="35" fillId="6" borderId="1" xfId="0" applyFont="1" applyFill="1" applyBorder="1" applyAlignment="1">
      <alignment wrapText="1"/>
    </xf>
    <xf numFmtId="0" fontId="35" fillId="3" borderId="1" xfId="0" applyFont="1" applyFill="1" applyBorder="1" applyAlignment="1">
      <alignment vertical="top"/>
    </xf>
    <xf numFmtId="0" fontId="35" fillId="6" borderId="4" xfId="0" applyFont="1" applyFill="1" applyBorder="1" applyAlignment="1">
      <alignment horizontal="center" vertical="center"/>
    </xf>
    <xf numFmtId="0" fontId="35" fillId="6" borderId="1" xfId="0" applyFont="1" applyFill="1" applyBorder="1" applyAlignment="1">
      <alignment horizontal="center" vertical="center"/>
    </xf>
    <xf numFmtId="0" fontId="35" fillId="6" borderId="1" xfId="0" applyFont="1" applyFill="1" applyBorder="1" applyAlignment="1">
      <alignment vertical="center" wrapText="1"/>
    </xf>
    <xf numFmtId="165" fontId="35" fillId="6" borderId="1" xfId="1" applyNumberFormat="1" applyFont="1" applyFill="1" applyBorder="1" applyAlignment="1">
      <alignment horizontal="center" vertical="center"/>
    </xf>
    <xf numFmtId="165" fontId="35" fillId="6" borderId="1" xfId="1" applyNumberFormat="1" applyFont="1" applyFill="1" applyBorder="1" applyAlignment="1">
      <alignment vertical="center"/>
    </xf>
    <xf numFmtId="0" fontId="36" fillId="6" borderId="1" xfId="0" applyFont="1" applyFill="1" applyBorder="1" applyAlignment="1">
      <alignment vertical="center" wrapText="1"/>
    </xf>
    <xf numFmtId="0" fontId="35" fillId="0" borderId="1" xfId="0" applyFont="1" applyFill="1" applyBorder="1" applyAlignment="1">
      <alignment horizontal="center" vertical="center" wrapText="1"/>
    </xf>
    <xf numFmtId="0" fontId="37" fillId="4" borderId="1" xfId="0" applyFont="1" applyFill="1" applyBorder="1" applyAlignment="1">
      <alignment vertical="center" wrapText="1"/>
    </xf>
    <xf numFmtId="0" fontId="37" fillId="6" borderId="1" xfId="0" applyFont="1" applyFill="1" applyBorder="1" applyAlignment="1">
      <alignment vertical="center" wrapText="1"/>
    </xf>
    <xf numFmtId="0" fontId="38" fillId="2" borderId="6" xfId="0" applyFont="1" applyFill="1" applyBorder="1" applyAlignment="1">
      <alignment horizontal="center" vertical="center" wrapText="1"/>
    </xf>
    <xf numFmtId="165" fontId="39" fillId="0" borderId="1" xfId="1" applyNumberFormat="1" applyFont="1" applyBorder="1" applyAlignment="1">
      <alignment vertical="center"/>
    </xf>
    <xf numFmtId="0" fontId="10" fillId="2" borderId="2" xfId="0" applyFont="1" applyFill="1" applyBorder="1" applyAlignment="1">
      <alignment horizontal="center" vertical="center" wrapText="1"/>
    </xf>
    <xf numFmtId="166" fontId="0" fillId="4" borderId="0" xfId="0" applyNumberFormat="1" applyFill="1"/>
    <xf numFmtId="0" fontId="0" fillId="0" borderId="1" xfId="0" applyFill="1" applyBorder="1"/>
    <xf numFmtId="0" fontId="41" fillId="6" borderId="4" xfId="0" applyFont="1" applyFill="1" applyBorder="1" applyAlignment="1">
      <alignment horizontal="center" vertical="center"/>
    </xf>
    <xf numFmtId="0" fontId="41" fillId="6" borderId="1" xfId="0" applyFont="1" applyFill="1" applyBorder="1" applyAlignment="1">
      <alignment horizontal="center" vertical="center"/>
    </xf>
    <xf numFmtId="0" fontId="41" fillId="6" borderId="1" xfId="0" applyFont="1" applyFill="1" applyBorder="1" applyAlignment="1">
      <alignment vertical="center" wrapText="1"/>
    </xf>
    <xf numFmtId="165" fontId="41" fillId="6" borderId="1" xfId="1" applyNumberFormat="1" applyFont="1" applyFill="1" applyBorder="1" applyAlignment="1">
      <alignment horizontal="center" vertical="center"/>
    </xf>
    <xf numFmtId="165" fontId="41" fillId="6" borderId="1" xfId="1" applyNumberFormat="1" applyFont="1" applyFill="1" applyBorder="1" applyAlignment="1">
      <alignment vertical="center"/>
    </xf>
    <xf numFmtId="0" fontId="42" fillId="6" borderId="1" xfId="0" applyFont="1" applyFill="1" applyBorder="1" applyAlignment="1">
      <alignment vertical="center" wrapText="1"/>
    </xf>
    <xf numFmtId="0" fontId="41" fillId="6" borderId="1" xfId="0" applyFont="1" applyFill="1" applyBorder="1" applyAlignment="1">
      <alignment wrapText="1"/>
    </xf>
    <xf numFmtId="0" fontId="40" fillId="4" borderId="1" xfId="0" applyFont="1" applyFill="1" applyBorder="1" applyAlignment="1">
      <alignment vertical="center" wrapText="1"/>
    </xf>
    <xf numFmtId="0" fontId="41" fillId="5" borderId="1" xfId="0" applyFont="1" applyFill="1" applyBorder="1" applyAlignment="1">
      <alignment horizontal="center" vertical="center"/>
    </xf>
    <xf numFmtId="0" fontId="41" fillId="5" borderId="1" xfId="0" applyFont="1" applyFill="1" applyBorder="1" applyAlignment="1">
      <alignment vertical="center" wrapText="1"/>
    </xf>
    <xf numFmtId="165" fontId="41" fillId="5" borderId="1" xfId="1" applyNumberFormat="1" applyFont="1" applyFill="1" applyBorder="1" applyAlignment="1">
      <alignment horizontal="center" vertical="center"/>
    </xf>
    <xf numFmtId="165" fontId="41" fillId="5" borderId="1" xfId="1" applyNumberFormat="1" applyFont="1" applyFill="1" applyBorder="1" applyAlignment="1">
      <alignment vertical="center"/>
    </xf>
    <xf numFmtId="0" fontId="42" fillId="5" borderId="1" xfId="0" applyFont="1" applyFill="1" applyBorder="1" applyAlignment="1">
      <alignment vertical="center" wrapText="1"/>
    </xf>
    <xf numFmtId="0" fontId="33" fillId="5" borderId="4" xfId="0" applyFont="1" applyFill="1" applyBorder="1" applyAlignment="1">
      <alignment horizontal="center" vertical="center"/>
    </xf>
    <xf numFmtId="0" fontId="41" fillId="0" borderId="1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left" vertical="center"/>
    </xf>
    <xf numFmtId="0" fontId="11" fillId="5" borderId="7" xfId="0" applyFont="1" applyFill="1" applyBorder="1" applyAlignment="1">
      <alignment horizontal="center" vertical="center" wrapText="1"/>
    </xf>
    <xf numFmtId="0" fontId="41" fillId="8" borderId="1" xfId="0" applyFont="1" applyFill="1" applyBorder="1" applyAlignment="1">
      <alignment vertical="center" wrapText="1"/>
    </xf>
    <xf numFmtId="0" fontId="41" fillId="4" borderId="1" xfId="0" applyFont="1" applyFill="1" applyBorder="1" applyAlignment="1">
      <alignment vertical="center" wrapText="1"/>
    </xf>
    <xf numFmtId="0" fontId="41" fillId="0" borderId="4" xfId="0" applyFont="1" applyBorder="1" applyAlignment="1">
      <alignment horizontal="center" vertical="center"/>
    </xf>
    <xf numFmtId="0" fontId="41" fillId="0" borderId="1" xfId="0" applyFont="1" applyBorder="1" applyAlignment="1">
      <alignment vertical="center" wrapText="1"/>
    </xf>
    <xf numFmtId="165" fontId="41" fillId="0" borderId="1" xfId="1" applyNumberFormat="1" applyFont="1" applyBorder="1" applyAlignment="1">
      <alignment horizontal="center" vertical="center"/>
    </xf>
    <xf numFmtId="0" fontId="41" fillId="0" borderId="1" xfId="0" applyFont="1" applyBorder="1" applyAlignment="1">
      <alignment horizontal="center" vertical="center"/>
    </xf>
    <xf numFmtId="165" fontId="41" fillId="0" borderId="1" xfId="1" applyNumberFormat="1" applyFont="1" applyBorder="1" applyAlignment="1">
      <alignment vertical="center"/>
    </xf>
    <xf numFmtId="0" fontId="42" fillId="0" borderId="1" xfId="0" applyFont="1" applyBorder="1" applyAlignment="1">
      <alignment vertical="center" wrapText="1"/>
    </xf>
    <xf numFmtId="0" fontId="0" fillId="4" borderId="1" xfId="0" applyFill="1" applyBorder="1" applyAlignment="1">
      <alignment wrapText="1"/>
    </xf>
    <xf numFmtId="0" fontId="11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vertical="top" wrapText="1"/>
    </xf>
    <xf numFmtId="165" fontId="20" fillId="0" borderId="1" xfId="1" applyNumberFormat="1" applyFont="1" applyFill="1" applyBorder="1" applyAlignment="1">
      <alignment horizontal="center" vertical="center"/>
    </xf>
    <xf numFmtId="0" fontId="32" fillId="6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wrapText="1"/>
    </xf>
    <xf numFmtId="165" fontId="12" fillId="0" borderId="1" xfId="1" applyNumberFormat="1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45" fillId="6" borderId="1" xfId="0" applyFont="1" applyFill="1" applyBorder="1" applyAlignment="1">
      <alignment vertical="center" wrapText="1"/>
    </xf>
    <xf numFmtId="0" fontId="45" fillId="6" borderId="4" xfId="0" applyFont="1" applyFill="1" applyBorder="1" applyAlignment="1">
      <alignment horizontal="center" vertical="center"/>
    </xf>
    <xf numFmtId="0" fontId="45" fillId="6" borderId="1" xfId="0" applyFont="1" applyFill="1" applyBorder="1" applyAlignment="1">
      <alignment horizontal="center" vertical="center"/>
    </xf>
    <xf numFmtId="165" fontId="45" fillId="6" borderId="1" xfId="1" applyNumberFormat="1" applyFont="1" applyFill="1" applyBorder="1" applyAlignment="1">
      <alignment vertical="center"/>
    </xf>
    <xf numFmtId="0" fontId="46" fillId="6" borderId="1" xfId="0" applyFont="1" applyFill="1" applyBorder="1" applyAlignment="1">
      <alignment vertical="center" wrapText="1"/>
    </xf>
    <xf numFmtId="0" fontId="11" fillId="6" borderId="1" xfId="0" applyFont="1" applyFill="1" applyBorder="1" applyAlignment="1">
      <alignment horizontal="left" wrapText="1"/>
    </xf>
    <xf numFmtId="0" fontId="11" fillId="6" borderId="1" xfId="0" applyFont="1" applyFill="1" applyBorder="1" applyAlignment="1">
      <alignment horizontal="left" vertical="center" wrapText="1"/>
    </xf>
    <xf numFmtId="0" fontId="10" fillId="4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left" vertical="center" wrapText="1"/>
    </xf>
    <xf numFmtId="0" fontId="14" fillId="4" borderId="0" xfId="0" applyFont="1" applyFill="1" applyAlignment="1">
      <alignment horizontal="left"/>
    </xf>
    <xf numFmtId="0" fontId="8" fillId="4" borderId="0" xfId="0" applyFont="1" applyFill="1" applyAlignment="1">
      <alignment horizontal="left"/>
    </xf>
    <xf numFmtId="0" fontId="10" fillId="2" borderId="3" xfId="0" applyFont="1" applyFill="1" applyBorder="1" applyAlignment="1">
      <alignment horizontal="left" vertical="center" wrapText="1"/>
    </xf>
  </cellXfs>
  <cellStyles count="16">
    <cellStyle name="Čiarka" xfId="1" builtinId="3"/>
    <cellStyle name="Čiarka 2" xfId="7"/>
    <cellStyle name="Hypertextové prepojenie 2" xfId="10"/>
    <cellStyle name="Mena" xfId="2" builtinId="4"/>
    <cellStyle name="Mena 2" xfId="12"/>
    <cellStyle name="Mena 3" xfId="13"/>
    <cellStyle name="Mena 4" xfId="8"/>
    <cellStyle name="Normálna" xfId="0" builtinId="0"/>
    <cellStyle name="Normálna 2" xfId="9"/>
    <cellStyle name="Normálna 2 2 2" xfId="15"/>
    <cellStyle name="Normálna 2 2 2 3 2" xfId="14"/>
    <cellStyle name="Normálna 3" xfId="3"/>
    <cellStyle name="Normálna 4" xfId="4"/>
    <cellStyle name="Normálne 2" xfId="11"/>
    <cellStyle name="Percentá 2" xfId="6"/>
    <cellStyle name="Poznámka 2" xfId="5"/>
  </cellStyles>
  <dxfs count="61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5" formatCode="_-* #,##0_-;\-* #,##0_-;_-* &quot;-&quot;??_-;_-@_-"/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5" formatCode="_-* #,##0_-;\-* #,##0_-;_-* &quot;-&quot;??_-;_-@_-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left style="thin">
          <color auto="1"/>
        </lef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none"/>
      </font>
      <fill>
        <patternFill patternType="solid">
          <fgColor indexed="64"/>
          <bgColor theme="8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</border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none"/>
      </font>
      <fill>
        <patternFill patternType="solid">
          <fgColor indexed="64"/>
          <bgColor theme="8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5" formatCode="_-* #,##0_-;\-* #,##0_-;_-* &quot;-&quot;??_-;_-@_-"/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5" formatCode="_-* #,##0_-;\-* #,##0_-;_-* &quot;-&quot;??_-;_-@_-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left style="thin">
          <color auto="1"/>
        </lef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none"/>
      </font>
      <fill>
        <patternFill patternType="solid">
          <fgColor indexed="64"/>
          <bgColor theme="8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1" defaultTableStyle="TableStyleMedium2" defaultPivotStyle="PivotStyleLight16">
    <tableStyle name="Štýl tabuľky 1" pivot="0" count="0"/>
  </tableStyles>
  <colors>
    <mruColors>
      <color rgb="FFE49C20"/>
      <color rgb="FF00366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2022_10_31_Z&#225;sobn&#237;k%20investi&#269;n&#253;ch%20z&#225;merovMS%20SR%20&#8211;%20k&#243;pia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or" refreshedDate="44713.396293634258" createdVersion="6" refreshedVersion="6" minRefreshableVersion="3" recordCount="224">
  <cacheSource type="worksheet">
    <worksheetSource name="Zásobník[[Poradové číslo ]:[Input source]]" r:id="rId2"/>
  </cacheSource>
  <cacheFields count="13">
    <cacheField name="Poradové číslo " numFmtId="0">
      <sharedItems containsSemiMixedTypes="0" containsString="0" containsNumber="1" containsInteger="1" minValue="1" maxValue="233"/>
    </cacheField>
    <cacheField name="Organizácia" numFmtId="0">
      <sharedItems count="2">
        <s v="Civil"/>
        <s v="ZVJS"/>
      </sharedItems>
    </cacheField>
    <cacheField name="Organizácia 2" numFmtId="0">
      <sharedItems/>
    </cacheField>
    <cacheField name="Názov projektu" numFmtId="0">
      <sharedItems/>
    </cacheField>
    <cacheField name="Oblasť" numFmtId="0">
      <sharedItems count="4">
        <s v="B"/>
        <s v="IT"/>
        <s v="MV"/>
        <s v="SPZ"/>
      </sharedItems>
    </cacheField>
    <cacheField name="Predpokladané náklady na realizáciu projektu [eur s DPH]" numFmtId="165">
      <sharedItems containsSemiMixedTypes="0" containsString="0" containsNumber="1" minValue="2210" maxValue="175248855.10079998"/>
    </cacheField>
    <cacheField name="Zdroj financovania" numFmtId="0">
      <sharedItems count="2">
        <s v="POO"/>
        <s v="ŠR"/>
      </sharedItems>
    </cacheField>
    <cacheField name="Preukázanie súladu so sektorovou investičnou stratégiou" numFmtId="0">
      <sharedItems/>
    </cacheField>
    <cacheField name="Stručné zdôvodnenie potreby investičného zámeru" numFmtId="0">
      <sharedItems/>
    </cacheField>
    <cacheField name="Opis a vrcholové porovnanie zvažovaných alternatív realizácie" numFmtId="0">
      <sharedItems/>
    </cacheField>
    <cacheField name="Nadväznosť na strategický cieľ" numFmtId="0">
      <sharedItems/>
    </cacheField>
    <cacheField name="Poznámka" numFmtId="0">
      <sharedItems containsBlank="1"/>
    </cacheField>
    <cacheField name="Input sourc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24">
  <r>
    <n v="1"/>
    <x v="0"/>
    <s v="Úrad"/>
    <s v="Reforma súdnej mapy-reorganizácia súdov-výstavba/obstaranie nových budov"/>
    <x v="0"/>
    <n v="175248855.10079998"/>
    <x v="0"/>
    <s v="Áno"/>
    <s v="Implementácia POO"/>
    <s v="Prenájom adekvátnych priestorov, rekonštrukcia súčastných priestorov"/>
    <s v="1. Dôstojné podmienky pre klientov súdov a pracovníkov justície, 2. Zvyšovanie energetickej efektivity budov štátu"/>
    <m/>
    <s v="POO harmonogram"/>
  </r>
  <r>
    <n v="3"/>
    <x v="0"/>
    <s v="OS Košice"/>
    <s v="Reforma súdnej mapy-reorganizácia súdov-výstavba/obstaranie nových budov"/>
    <x v="0"/>
    <n v="35573000"/>
    <x v="1"/>
    <s v="Áno"/>
    <s v="Implementácia POO"/>
    <s v="Prenájom adekvátnych priestorov, rekonštrukcia súčastných priestorov"/>
    <s v="1. Dôstojné podmienky pre klientov súdov a pracovníkov justície, 2. Zvyšovanie energetickej efektivity budov štátu"/>
    <m/>
    <s v="POO harmonogram"/>
  </r>
  <r>
    <n v="4"/>
    <x v="0"/>
    <s v="OS Dunajská Streda"/>
    <s v="Reforma súdnej mapy -  rekonštrukcie budov Súdov"/>
    <x v="0"/>
    <n v="1576079.3680618876"/>
    <x v="0"/>
    <s v="Áno"/>
    <s v="Implementácia POO"/>
    <s v="Prenájom adekvátnych priestorov, výstavba budovy"/>
    <s v="1. Dôstojné podmienky pre klientov súdov a pracovníkov justície, 2. Zvyšovanie energetickej efektivity budov štátu"/>
    <s v="po odčítaní SPZ"/>
    <s v="POO harmonogram"/>
  </r>
  <r>
    <n v="5"/>
    <x v="0"/>
    <s v="OS Trebišov"/>
    <s v="Reforma súdnej mapy -  rekonštrukcie budov Súdov"/>
    <x v="0"/>
    <n v="3600000"/>
    <x v="0"/>
    <s v="Áno"/>
    <s v="Implementácia POO"/>
    <s v="Prenájom adekvátnych priestorov, výstavba budovy"/>
    <s v="1. Dôstojné podmienky pre klientov súdov a pracovníkov justície, 2. Zvyšovanie energetickej efektivity budov štátu"/>
    <m/>
    <s v="POO harmonogram"/>
  </r>
  <r>
    <n v="6"/>
    <x v="0"/>
    <s v="Michalovce- inštitút vzdelávania pre východ"/>
    <s v="Reforma súdnej mapy -  rekonštrukcie budov Súdov"/>
    <x v="0"/>
    <n v="522113.84350150597"/>
    <x v="0"/>
    <s v="Áno"/>
    <s v="Implementácia POO"/>
    <s v="Prenájom adekvátnych priestorov, výstavba budovy"/>
    <s v="2. Dôstojné podmienky pre klientov súdov a pracovníkov justície, 2. Zvyšovanie energetickej efektivity budov štátu"/>
    <s v="Realizácia investičnej akcie závisí od schválenia reformy súdnej mapy - zdroj financovania v tom prípade POO inak ŠR"/>
    <s v="požiadavky súdov"/>
  </r>
  <r>
    <n v="7"/>
    <x v="0"/>
    <s v="OS Michalovce"/>
    <s v="Reforma súdnej mapy -  rekonštrukcie budov Súdov"/>
    <x v="0"/>
    <n v="600000"/>
    <x v="0"/>
    <s v="Áno"/>
    <s v="Implementácia POO"/>
    <s v="Prenájom adekvátnych priestorov, výstavba budovy"/>
    <s v="1. Dôstojné podmienky pre klientov súdov a pracovníkov justície, 2. Zvyšovanie energetickej efektivity budov štátu"/>
    <m/>
    <s v="POO harmonogram"/>
  </r>
  <r>
    <n v="9"/>
    <x v="0"/>
    <s v="OS Prešov"/>
    <s v="Reforma súdnej mapy -  rekonštrukcie budov Súdov"/>
    <x v="0"/>
    <n v="3226311.3331829766"/>
    <x v="0"/>
    <s v="Áno"/>
    <s v="Implementácia POO"/>
    <s v="Prenájom adekvátnych priestorov, výstavba budovy"/>
    <s v="1. Dôstojné podmienky pre klientov súdov a pracovníkov justície, 2. Zvyšovanie energetickej efektivity budov štátu"/>
    <m/>
    <s v="POO harmonogram"/>
  </r>
  <r>
    <n v="10"/>
    <x v="0"/>
    <s v="OS Spišská N. Ves"/>
    <s v="Reforma súdnej mapy -  rekonštrukcie budov Súdov"/>
    <x v="0"/>
    <n v="671000.00000000012"/>
    <x v="0"/>
    <s v="Áno"/>
    <s v="Implementácia POO"/>
    <s v="nie je alternatíva"/>
    <s v="1. Dôstojné podmienky pre klientov súdov a pracovníkov justície, 2. Zvyšovanie energetickej efektivity budov štátu"/>
    <s v="Realizácia investičnej akcie závisí od schválenia reformy súdnej mapy - zdroj financovania v tom prípade POO inak ŠR"/>
    <s v="POO harmonogram"/>
  </r>
  <r>
    <n v="11"/>
    <x v="0"/>
    <s v="OS Rožňava"/>
    <s v="Reforma súdnej mapy -  rekonštrukcie budov Súdov"/>
    <x v="0"/>
    <n v="1087198.4850753185"/>
    <x v="0"/>
    <s v="Áno"/>
    <s v="Implementácia POO"/>
    <s v="Prenájom adekvátnych priestorov, výstavba budovy"/>
    <s v="1. Dôstojné podmienky pre klientov súdov a pracovníkov justície, 2. Zvyšovanie energetickej efektivity budov štátu"/>
    <m/>
    <s v="POO harmonogram"/>
  </r>
  <r>
    <n v="13"/>
    <x v="0"/>
    <s v="OS Zvolen"/>
    <s v="Reforma súdnej mapy -  rekonštrukcie budov Súdov"/>
    <x v="0"/>
    <n v="1563295.8664174259"/>
    <x v="0"/>
    <s v="Áno"/>
    <s v="Implementácia POO"/>
    <s v="Prenájom adekvátnych priestorov, výstavba budovy"/>
    <s v="1. Dôstojné podmienky pre klientov súdov a pracovníkov justície, 2. Zvyšovanie energetickej efektivity budov štátu"/>
    <m/>
    <s v="POO harmonogram"/>
  </r>
  <r>
    <n v="14"/>
    <x v="0"/>
    <s v="OS Levice"/>
    <s v="Reforma súdnej mapy -  rekonštrukcie budov Súdov"/>
    <x v="0"/>
    <n v="157607.93680618875"/>
    <x v="0"/>
    <s v="Áno"/>
    <s v="Implementácia POO"/>
    <s v="Prenájom adekvátnych priestorov, výstavba budovy"/>
    <s v="1. Dôstojné podmienky pre klientov súdov a pracovníkov justície, 2. Zvyšovanie energetickej efektivity budov štátu"/>
    <m/>
    <s v="POO harmonogram"/>
  </r>
  <r>
    <n v="15"/>
    <x v="0"/>
    <s v="OS Žiar nad Hronom"/>
    <s v="Reforma súdnej mapy -  rekonštrukcie budov Súdov"/>
    <x v="0"/>
    <n v="118691.80854234437"/>
    <x v="0"/>
    <s v="Áno"/>
    <s v="Implementácia POO"/>
    <s v="Prenájom adekvátnych priestorov, výstavba budovy"/>
    <s v="1. Dôstojné podmienky pre klientov súdov a pracovníkov justície, 2. Zvyšovanie energetickej efektivity budov štátu"/>
    <m/>
    <s v="POO harmonogram"/>
  </r>
  <r>
    <n v="16"/>
    <x v="0"/>
    <s v="OS Martin"/>
    <s v="Reforma súdnej mapy -  rekonštrukcie budov Súdov"/>
    <x v="0"/>
    <n v="420000"/>
    <x v="0"/>
    <s v="Áno"/>
    <s v="Implementácia POO"/>
    <s v="Prenájom adekvátnych priestorov, výstavba budovy"/>
    <s v="1. Dôstojné podmienky pre klientov súdov a pracovníkov justície, 2. Zvyšovanie energetickej efektivity budov štátu"/>
    <m/>
    <s v="POO harmonogram"/>
  </r>
  <r>
    <n v="17"/>
    <x v="0"/>
    <s v="OS Malacky"/>
    <s v="Reforma súdnej mapy -  rekonštrukcie budov Súdov"/>
    <x v="0"/>
    <n v="1186918.0854234435"/>
    <x v="0"/>
    <s v="Áno"/>
    <s v="Implementácia POO"/>
    <s v="Prenájom adekvátnych priestorov, výstavba budovy"/>
    <s v="1. Dôstojné podmienky pre klientov súdov a pracovníkov justície, 2. Zvyšovanie energetickej efektivity budov štátu"/>
    <m/>
    <s v="POO harmonogram"/>
  </r>
  <r>
    <n v="18"/>
    <x v="0"/>
    <s v="OS Nové Zámky"/>
    <s v="Reforma súdnej mapy -  rekonštrukcie budov Súdov"/>
    <x v="0"/>
    <n v="1653298.3480114951"/>
    <x v="0"/>
    <s v="Áno"/>
    <s v="Implementácia POO"/>
    <s v="Prenájom adekvátnych priestorov, výstavba budovy"/>
    <s v="1. Dôstojné podmienky pre klientov súdov a pracovníkov justície, 2. Zvyšovanie energetickej efektivity budov štátu"/>
    <m/>
    <s v="POO harmonogram"/>
  </r>
  <r>
    <n v="19"/>
    <x v="0"/>
    <s v="OS Komárno"/>
    <s v="Reforma súdnej mapy -  rekonštrukcie budov Súdov"/>
    <x v="0"/>
    <n v="1543861.6289093143"/>
    <x v="0"/>
    <s v="Áno"/>
    <s v="Implementácia POO"/>
    <s v="Prenájom adekvátnych priestorov, výstavba budovy"/>
    <s v="1. Dôstojné podmienky pre klientov súdov a pracovníkov justície, 2. Zvyšovanie energetickej efektivity budov štátu"/>
    <s v="Realizácia investičnej akcie závisí od schválenia reformy súdnej mapy - zdroj financovania v tom prípade POO inak ŠR"/>
    <s v="POO harmonogram"/>
  </r>
  <r>
    <n v="20"/>
    <x v="0"/>
    <s v="OS Galanta"/>
    <s v="Reforma súdnej mapy -  rekonštrukcie budov Súdov"/>
    <x v="0"/>
    <n v="2032742.5118958831"/>
    <x v="0"/>
    <s v="Áno"/>
    <s v="Implementácia POO"/>
    <s v="Prenájom adekvátnych priestorov, výstavba budovy"/>
    <s v="1. Dôstojné podmienky pre klientov súdov a pracovníkov justície, 2. Zvyšovanie energetickej efektivity budov štátu"/>
    <m/>
    <s v="POO harmonogram"/>
  </r>
  <r>
    <n v="21"/>
    <x v="0"/>
    <s v="OS Pezinok"/>
    <s v="Reforma súdnej mapy -  rekonštrukcie budov Súdov"/>
    <x v="0"/>
    <n v="2930218.9150290075"/>
    <x v="0"/>
    <s v="Áno"/>
    <s v="Implementácia POO"/>
    <s v="Prenájom adekvátnych priestorov, výstavba budovy"/>
    <s v="1. Dôstojné podmienky pre klientov súdov a pracovníkov justície, 2. Zvyšovanie energetickej efektivity budov štátu"/>
    <m/>
    <s v="POO harmonogram"/>
  </r>
  <r>
    <n v="22"/>
    <x v="0"/>
    <s v="OS Humenné"/>
    <s v="Reforma súdnej mapy -  rekonštrukcie budov Súdov"/>
    <x v="0"/>
    <n v="3792411.1961191534"/>
    <x v="0"/>
    <s v="Áno"/>
    <s v="Implementácia POO"/>
    <s v="Prenájom adekvátnych priestorov, výstavba budovy"/>
    <s v="1. Dôstojné podmienky pre klientov súdov a pracovníkov justície, 2. Zvyšovanie energetickej efektivity budov štátu"/>
    <m/>
    <s v="požiadavky súdov"/>
  </r>
  <r>
    <n v="23"/>
    <x v="0"/>
    <s v="OS Bardejov"/>
    <s v="Reforma súdnej mapy -  rekonštrukcie budov Súdov"/>
    <x v="0"/>
    <n v="1685516.0871640684"/>
    <x v="0"/>
    <s v="Áno"/>
    <s v="Implementácia POO"/>
    <s v="Prenájom adekvátnych priestorov, výstavba budovy"/>
    <s v="1. Dôstojné podmienky pre klientov súdov a pracovníkov justície, 2. Zvyšovanie energetickej efektivity budov štátu"/>
    <m/>
    <s v="POO harmonogram"/>
  </r>
  <r>
    <n v="24"/>
    <x v="0"/>
    <s v="OS Rimavská Sobota"/>
    <s v="Reforma súdnej mapy -  rekonštrukcie budov Súdov"/>
    <x v="0"/>
    <n v="2400000"/>
    <x v="0"/>
    <s v="Áno"/>
    <s v="Implementácia POO"/>
    <s v="Prenájom adekvátnych priestorov, výstavba budovy"/>
    <s v="1. Dôstojné podmienky pre klientov súdov a pracovníkov justície, 2. Zvyšovanie energetickej efektivity budov štátu"/>
    <m/>
    <s v="POO harmonogram"/>
  </r>
  <r>
    <n v="25"/>
    <x v="0"/>
    <s v="OS Lučenec"/>
    <s v="Reforma súdnej mapy -  rekonštrukcie budov Súdov"/>
    <x v="0"/>
    <n v="1220669.0160212193"/>
    <x v="0"/>
    <s v="Áno"/>
    <s v="Implementácia POO"/>
    <s v="Prenájom adekvátnych priestorov, výstavba budovy"/>
    <s v="1. Dôstojné podmienky pre klientov súdov a pracovníkov justície, 2. Zvyšovanie energetickej efektivity budov štátu"/>
    <m/>
    <s v="POO harmonogram"/>
  </r>
  <r>
    <n v="26"/>
    <x v="0"/>
    <s v="OS B.Bystrica"/>
    <s v="Reforma súdnej mapy -  rekonštrukcie budov Súdov"/>
    <x v="0"/>
    <n v="8506046"/>
    <x v="0"/>
    <s v="Áno"/>
    <s v="Implementácia POO"/>
    <s v="Prenájom adekvátnych priestorov, výstavba budovy"/>
    <s v="1. Dôstojné podmienky pre klientov súdov a pracovníkov justície, 2. Zvyšovanie energetickej efektivity budov štátu"/>
    <s v="odrátané mínus z rekonštrukcie"/>
    <s v="POO harmonogram"/>
  </r>
  <r>
    <n v="27"/>
    <x v="0"/>
    <s v="OS Liptovský Mikuláš"/>
    <s v="Reforma súdnej mapy -  rekonštrukcie budov Súdov"/>
    <x v="0"/>
    <n v="1598662.8636736588"/>
    <x v="0"/>
    <s v="Áno"/>
    <s v="Implementácia POO"/>
    <s v="Prenájom adekvátnych priestorov, výstavba budovy"/>
    <s v="1. Dôstojné podmienky pre klientov súdov a pracovníkov justície, 2. Zvyšovanie energetickej efektivity budov štátu"/>
    <m/>
    <s v="POO harmonogram"/>
  </r>
  <r>
    <n v="29"/>
    <x v="0"/>
    <s v="OS Nitra"/>
    <s v="Reforma súdnej mapy -  rekonštrukcie budov Súdov"/>
    <x v="0"/>
    <n v="6122779.3176142089"/>
    <x v="0"/>
    <s v="Áno"/>
    <s v="Implementácia POO"/>
    <s v="Prenájom adekvátnych priestorov, výstavba budovy"/>
    <s v="1. Dôstojné podmienky pre klientov súdov a pracovníkov justície, 2. Zvyšovanie energetickej efektivity budov štátu"/>
    <m/>
    <s v="POO harmonogram"/>
  </r>
  <r>
    <n v="30"/>
    <x v="0"/>
    <s v="OS Trnava"/>
    <s v="Reforma súdnej mapy -  rekonštrukcie budov Súdov"/>
    <x v="0"/>
    <n v="3882413.6777132228"/>
    <x v="0"/>
    <s v="Áno"/>
    <s v="Implementácia POO"/>
    <s v="Prenájom adekvátnych priestorov, výstavba budovy"/>
    <s v="1. Dôstojné podmienky pre klientov súdov a pracovníkov justície, 2. Zvyšovanie energetickej efektivity budov štátu"/>
    <m/>
    <s v="POO harmonogram"/>
  </r>
  <r>
    <n v="31"/>
    <x v="0"/>
    <s v="OS Poprad"/>
    <s v="Reforma súdnej mapy -  rekonštrukcie budov Súdov"/>
    <x v="0"/>
    <n v="3560754.2562703304"/>
    <x v="0"/>
    <s v="Áno"/>
    <s v="Implementácia POO"/>
    <s v="Prenájom adekvátnych priestorov, výstavba budovy"/>
    <s v="1. Dôstojné podmienky pre klientov súdov a pracovníkov justície, 2. Zvyšovanie energetickej efektivity budov štátu"/>
    <m/>
    <s v="POO harmonogram"/>
  </r>
  <r>
    <n v="32"/>
    <x v="0"/>
    <s v="OS Žilina"/>
    <s v="Reforma súdnej mapy -  rekonštrukcie budov Súdov"/>
    <x v="0"/>
    <n v="9600000"/>
    <x v="0"/>
    <s v="Áno"/>
    <s v="Implementácia POO"/>
    <s v="Prenájom adekvátnych priestorov, výstavba budovy"/>
    <s v="1. Dôstojné podmienky pre klientov súdov a pracovníkov justície, 2. Zvyšovanie energetickej efektivity budov štátu"/>
    <m/>
    <s v="POO harmonogram"/>
  </r>
  <r>
    <n v="33"/>
    <x v="0"/>
    <s v="OS Prievidza"/>
    <s v="Reforma súdnej mapy -  rekonštrukcie budov Súdov"/>
    <x v="0"/>
    <n v="2750213.9518408696"/>
    <x v="0"/>
    <s v="Áno"/>
    <s v="Implementácia POO"/>
    <s v="Prenájom adekvátnych priestorov, výstavba budovy"/>
    <s v="1. Dôstojné podmienky pre klientov súdov a pracovníkov justície, 2. Zvyšovanie energetickej efektivity budov štátu"/>
    <m/>
    <s v="POO harmonogram"/>
  </r>
  <r>
    <n v="34"/>
    <x v="0"/>
    <s v="OS Trenčín"/>
    <s v="Reforma súdnej mapy -  rekonštrukcie budov Súdov"/>
    <x v="0"/>
    <n v="3600000"/>
    <x v="0"/>
    <s v="Áno"/>
    <s v="Implementácia POO"/>
    <s v="Prenájom adekvátnych priestorov, výstavba budovy"/>
    <s v="1. Dôstojné podmienky pre klientov súdov a pracovníkov justície, 2. Zvyšovanie energetickej efektivity budov štátu"/>
    <m/>
    <s v="POO harmonogram"/>
  </r>
  <r>
    <n v="35"/>
    <x v="0"/>
    <s v="OS Senica"/>
    <s v="Reforma súdnej mapy -  rekonštrukcie budov Súdov"/>
    <x v="0"/>
    <n v="1630797.7276129778"/>
    <x v="0"/>
    <s v="Áno"/>
    <s v="Implementácia POO"/>
    <s v="Prenájom adekvátnych priestorov, výstavba budovy"/>
    <s v="1. Dôstojné podmienky pre klientov súdov a pracovníkov justície, 2. Zvyšovanie energetickej efektivity budov štátu"/>
    <m/>
    <s v="POO harmonogram"/>
  </r>
  <r>
    <n v="36"/>
    <x v="0"/>
    <s v="ŠTS "/>
    <s v="Reforma súdnej mapy -  rekonštrukcie budov Súdov"/>
    <x v="0"/>
    <n v="1630797.7276129778"/>
    <x v="0"/>
    <s v="Áno"/>
    <s v="Implementácia POO"/>
    <s v="Prenájom adekvátnych priestorov, výstavba budovy"/>
    <s v="1. Dôstojné podmienky pre klientov súdov a pracovníkov justície, 2. Zvyšovanie energetickej efektivity budov štátu"/>
    <m/>
    <s v="POO harmonogram"/>
  </r>
  <r>
    <n v="2"/>
    <x v="0"/>
    <s v="OS BA I "/>
    <s v="rekonštrukcia budovy Lazaretská"/>
    <x v="0"/>
    <n v="30400000"/>
    <x v="1"/>
    <s v="Áno"/>
    <s v="priestory pre OS BA I"/>
    <s v="Prenájom adekvátnych priestorov, výstavba novej budovy "/>
    <s v="1. Dôstojné podmienky pre klientov súdov a pracovníkov justície, 2. Zvyšovanie energetickej efektivity budov štátu"/>
    <m/>
    <s v="požiadavky súdov"/>
  </r>
  <r>
    <n v="37"/>
    <x v="0"/>
    <s v="ŠTS "/>
    <s v="Obnova budovy pracoviska súdu v Banskej Bystrici "/>
    <x v="0"/>
    <n v="500000"/>
    <x v="1"/>
    <s v="Áno"/>
    <s v="obnova budovy"/>
    <s v="nie je alternatíva"/>
    <s v="1. Dôstojné podmienky pre klientov súdov a pracovníkov justície, 2. Zvyšovanie energetickej efektivity budov štátu"/>
    <m/>
    <s v="požiadavky súdov"/>
  </r>
  <r>
    <n v="39"/>
    <x v="0"/>
    <s v="OS Partizánske"/>
    <s v="rekonštrulcia elektroinštalácie"/>
    <x v="0"/>
    <n v="215000"/>
    <x v="1"/>
    <s v="Áno"/>
    <s v="obnova budovy"/>
    <s v="nie je alternatíva"/>
    <s v="1. Dôstojné podmienky pre klientov súdov a pracovníkov justície, 2. Zvyšovanie energetickej efektivity budov štátu"/>
    <m/>
    <s v="požiadavky súdov"/>
  </r>
  <r>
    <n v="40"/>
    <x v="0"/>
    <s v="OS Partizánske"/>
    <s v="Zastrešenie vonkajšieho schodišťa"/>
    <x v="0"/>
    <n v="21000"/>
    <x v="1"/>
    <s v="Áno"/>
    <s v="obnova budovy"/>
    <s v="nie je alternatíva"/>
    <s v="1. Dôstojné podmienky pre klientov súdov a pracovníkov justície, 2. Zvyšovanie energetickej efektivity budov štátu"/>
    <m/>
    <s v="požiadavky súdov"/>
  </r>
  <r>
    <n v="41"/>
    <x v="0"/>
    <s v="OS Partizánske"/>
    <s v="stavebné úpravy prízemie - prerobenie WC na kuchynku"/>
    <x v="0"/>
    <n v="20000"/>
    <x v="1"/>
    <s v="Áno"/>
    <s v="obnova budovy"/>
    <s v="nie je alternatíva"/>
    <s v="1. Dôstojné podmienky pre klientov súdov a pracovníkov justície, 2. Zvyšovanie energetickej efektivity budov štátu"/>
    <m/>
    <s v="požiadavky súdov"/>
  </r>
  <r>
    <n v="42"/>
    <x v="0"/>
    <s v="OS Partizánske"/>
    <s v="projekt skutočného vyhotovenia stavby"/>
    <x v="0"/>
    <n v="4500"/>
    <x v="1"/>
    <s v="Áno"/>
    <s v="obnova budovy"/>
    <s v="nie je alternatíva"/>
    <s v="1. Dôstojné podmienky pre klientov súdov a pracovníkov justície, 2. Zvyšovanie energetickej efektivity budov štátu"/>
    <m/>
    <s v="požiadavky súdov"/>
  </r>
  <r>
    <n v="43"/>
    <x v="0"/>
    <s v="OS Partizánske"/>
    <s v="klimatizácia do poj. miestností "/>
    <x v="0"/>
    <n v="25000"/>
    <x v="1"/>
    <s v="Áno"/>
    <s v="obnova SPZ (samostatná klimatizačná jednotka)"/>
    <s v="Nie je iná alternatíva"/>
    <s v="1.Zefektívnenie systému ochrany budovy, 2.Zabezpečenie a obmena technológií nevyhnutných na prevádzku"/>
    <m/>
    <s v="požiadavky súdov"/>
  </r>
  <r>
    <n v="44"/>
    <x v="0"/>
    <s v="OS Kežmarok"/>
    <s v="zateplenie budovy"/>
    <x v="0"/>
    <n v="180000"/>
    <x v="1"/>
    <s v="Áno"/>
    <s v="obnova budovy"/>
    <s v="nie je alternatíva"/>
    <s v="1. Dôstojné podmienky pre klientov súdov a pracovníkov justície, 2. Zvyšovanie energetickej efektivity budov štátu"/>
    <m/>
    <s v="požiadavky súdov"/>
  </r>
  <r>
    <n v="45"/>
    <x v="0"/>
    <s v="OS Kežmarok"/>
    <s v="rekonštrukcia fasády bez zateplenia"/>
    <x v="0"/>
    <n v="10000"/>
    <x v="1"/>
    <s v="Áno"/>
    <s v="obnova budovy"/>
    <s v="nie je alternatíva"/>
    <s v="1. Dôstojné podmienky pre klientov súdov a pracovníkov justície, 2. Zvyšovanie energetickej efektivity budov štátu"/>
    <m/>
    <s v="požiadavky súdov"/>
  </r>
  <r>
    <n v="47"/>
    <x v="0"/>
    <s v="OS Kežmarok"/>
    <s v="oprava (rekonštrukcia) oplotenia"/>
    <x v="0"/>
    <n v="3000"/>
    <x v="1"/>
    <s v="Áno"/>
    <s v="obnova budovy"/>
    <s v="nie je alternatíva"/>
    <s v="1. Dôstojné podmienky pre klientov súdov a pracovníkov justície"/>
    <m/>
    <s v="požiadavky súdov"/>
  </r>
  <r>
    <n v="48"/>
    <x v="0"/>
    <s v="OS Kežmarok"/>
    <s v="výmena okien"/>
    <x v="0"/>
    <n v="68000"/>
    <x v="1"/>
    <s v="Áno"/>
    <s v="obnova budovy"/>
    <s v="nie je alternatíva"/>
    <s v="1. Dôstojné podmienky pre klientov súdov a pracovníkov justície, 2. Zvyšovanie energetickej efektivity budov štátu"/>
    <m/>
    <s v="požiadavky súdov"/>
  </r>
  <r>
    <n v="49"/>
    <x v="0"/>
    <s v="OS Bánovce n.B."/>
    <s v="zateplenie budovy, fasáda"/>
    <x v="0"/>
    <n v="165000"/>
    <x v="1"/>
    <s v="Áno"/>
    <s v="obnova budovy"/>
    <s v="Prenájom adekvátnych priestorov, výstavba novej budovy"/>
    <s v="1. Dôstojné podmienky pre klientov súdov a pracovníkov justície, 2. Zvyšovanie energetickej efektivity budov štátu"/>
    <m/>
    <s v="požiadavky súdov"/>
  </r>
  <r>
    <n v="50"/>
    <x v="0"/>
    <s v="OS Bánovce n.B."/>
    <s v="rekonštrukcia elektroinštalácie "/>
    <x v="0"/>
    <n v="66000"/>
    <x v="1"/>
    <s v="Áno"/>
    <s v="obnova budovy"/>
    <s v="nie je alternatíva"/>
    <s v="1. Dôstojné podmienky pre klientov súdov a pracovníkov justície."/>
    <m/>
    <s v="požiadavky súdov"/>
  </r>
  <r>
    <n v="51"/>
    <x v="0"/>
    <s v="OS Bánovce n.B."/>
    <s v="rekonštrukcia a spevnenie plochy dvora, vrátane PD"/>
    <x v="0"/>
    <n v="42400"/>
    <x v="1"/>
    <s v="Áno"/>
    <s v="obnova budovy"/>
    <s v="nie je alternatíva"/>
    <s v="1. Dôstojné podmienky pre klientov súdov a pracovníkov justície, 2. Zvyšovanie energetickej efektivity budov štátu"/>
    <m/>
    <s v="požiadavky súdov"/>
  </r>
  <r>
    <n v="52"/>
    <x v="0"/>
    <s v="OS Bánovce n.B."/>
    <s v="rekonštrukcia sociálnych zariadení v suteréne"/>
    <x v="0"/>
    <n v="18900"/>
    <x v="1"/>
    <s v="Áno"/>
    <s v="obnova budovy"/>
    <s v="nie je alternatíva"/>
    <s v="1. Dôstojné podmienky pre klientov súdov a pracovníkov justície, 2. Zvyšovanie energetickej efektivity budov štátu"/>
    <m/>
    <s v="požiadavky súdov"/>
  </r>
  <r>
    <n v="53"/>
    <x v="0"/>
    <s v="OS Bánovce n.B."/>
    <s v="hydraulické vyregulovanie vykurovacej sústavy"/>
    <x v="0"/>
    <n v="12500"/>
    <x v="1"/>
    <s v="Áno"/>
    <s v="obnova budovy"/>
    <s v="nie je alternatíva"/>
    <s v="1. Dôstojné podmienky pre klientov súdov a pracovníkov justície, 2. Zvyšovanie energetickej efektivity budov štátu"/>
    <m/>
    <s v="požiadavky súdov"/>
  </r>
  <r>
    <n v="54"/>
    <x v="0"/>
    <s v="OS Bánovce n.B."/>
    <s v="PD zateplenia budovy"/>
    <x v="0"/>
    <n v="7300"/>
    <x v="1"/>
    <s v="Áno"/>
    <s v="obnova budovy"/>
    <s v="nie je alternatíva"/>
    <s v="1. Dôstojné podmienky pre klientov súdov a pracovníkov justície, 2. Zvyšovanie energetickej efektivity budov štátu"/>
    <m/>
    <s v="požiadavky súdov"/>
  </r>
  <r>
    <n v="55"/>
    <x v="0"/>
    <s v="OS Bánovce n.B."/>
    <s v="podlahy na 1. poschodí"/>
    <x v="0"/>
    <n v="6000"/>
    <x v="1"/>
    <s v="Áno"/>
    <s v="obnova budovy"/>
    <s v="nie je alternatíva"/>
    <s v="1. Dôstojné podmienky pre klientov súdov a pracovníkov justície"/>
    <m/>
    <s v="požiadavky súdov"/>
  </r>
  <r>
    <n v="56"/>
    <x v="0"/>
    <s v="OS Bánovce n.B."/>
    <s v="PD na rekonštrukciu elektroinštalácie"/>
    <x v="0"/>
    <n v="3600"/>
    <x v="1"/>
    <s v="Áno"/>
    <s v="obnova budovy"/>
    <s v="nie je alternatíva"/>
    <s v="1. Dôstojné podmienky pre klientov súdov a pracovníkov justície."/>
    <m/>
    <s v="požiadavky súdov"/>
  </r>
  <r>
    <n v="57"/>
    <x v="0"/>
    <s v="OS Topoľčany"/>
    <s v="centrálna klimatizácia"/>
    <x v="0"/>
    <n v="165000"/>
    <x v="1"/>
    <s v="Áno"/>
    <s v="obnova budovy (klimatizácia je súčasťou centrálneho systému a teda budovy)"/>
    <s v="nie je alternatíva"/>
    <s v="1. Dôstojné podmienky pre klientov súdov a pracovníkov justície"/>
    <m/>
    <s v="požiadavky súdov"/>
  </r>
  <r>
    <n v="58"/>
    <x v="0"/>
    <s v="OS Nové M.n.V"/>
    <s v="klimatizačný systém do budovy súdu "/>
    <x v="0"/>
    <n v="139000"/>
    <x v="1"/>
    <s v="Áno"/>
    <s v="obnova budovy"/>
    <s v="nie je alternatíva"/>
    <s v="1. Dôstojné podmienky pre klientov súdov a pracovníkov justície."/>
    <m/>
    <s v="požiadavky súdov"/>
  </r>
  <r>
    <n v="59"/>
    <x v="0"/>
    <s v="OS Nové M.n.V"/>
    <s v="stavebné úpravy eskortnej miestnosti"/>
    <x v="0"/>
    <n v="26400"/>
    <x v="1"/>
    <s v="Áno"/>
    <s v="obnova budovy"/>
    <s v="nie je alternatíva"/>
    <s v="1. Dôstojné podmienky pre klientov súdov a pracovníkov justície."/>
    <m/>
    <s v="požiadavky súdov"/>
  </r>
  <r>
    <n v="60"/>
    <x v="0"/>
    <s v="OS Nové M.n.V"/>
    <s v="Vybudovanie trestnej pojednávacej miestnosti zo zasadacej miestn."/>
    <x v="0"/>
    <n v="18000"/>
    <x v="1"/>
    <s v="Áno"/>
    <s v="obnova budovy"/>
    <s v="nie je alternatíva"/>
    <s v="1. Dôstojné podmienky pre klientov súdov a pracovníkov justície."/>
    <m/>
    <s v="požiadavky súdov"/>
  </r>
  <r>
    <n v="61"/>
    <x v="0"/>
    <s v="OS Nové M.n.V"/>
    <s v="PD pre klimatizačný systém"/>
    <x v="0"/>
    <n v="4500"/>
    <x v="1"/>
    <s v="Áno"/>
    <s v="obnova budovy"/>
    <s v="nie je alternatíva"/>
    <s v="1. Dôstojné podmienky pre klientov súdov a pracovníkov justície."/>
    <m/>
    <s v="požiadavky súdov"/>
  </r>
  <r>
    <n v="62"/>
    <x v="0"/>
    <s v="OS Nové M.n.V"/>
    <s v="PD pre klimatizačný systém do budovy súdu "/>
    <x v="0"/>
    <n v="4300"/>
    <x v="1"/>
    <s v="Áno"/>
    <s v="obnova budovy"/>
    <s v="nie je alternatíva"/>
    <s v="1. Dôstojné podmienky pre klientov súdov a pracovníkov justície."/>
    <m/>
    <s v="požiadavky súdov"/>
  </r>
  <r>
    <n v="63"/>
    <x v="0"/>
    <s v="OS Ružomberok"/>
    <s v="Rekonštrukcia podkrovia budovy súdu"/>
    <x v="0"/>
    <n v="900000"/>
    <x v="1"/>
    <s v="Áno"/>
    <s v="Implementácia POO"/>
    <s v="Nie je iná alternatíva"/>
    <s v="1. Dôstojné podmienky pre klientov súdov a pracovníkov justície, 2. Zvyšovanie energetickej efektivity budov štátu"/>
    <s v="Realizácia investičnej akcie závisí od schválenia reformy súdnej mapy - zdroj financovania v tom prípade POO inak ŠR"/>
    <s v="požiadavky súdov"/>
  </r>
  <r>
    <n v="64"/>
    <x v="0"/>
    <s v="OS Ružomberok"/>
    <s v="Klimatizácia a VZT budovy"/>
    <x v="0"/>
    <n v="150000"/>
    <x v="1"/>
    <s v="Áno"/>
    <s v="Implementácia POO"/>
    <s v="Nie je iná alternatíva"/>
    <s v="1. Dôstojné podmienky pre klientov súdov a pracovníkov justície, 2. Zvyšovanie energetickej efektivity budov štátu"/>
    <s v="Realizácia investičnej akcie závisí od schválenia reformy súdnej mapy - zdroj financovania v tom prípade POO inak ŠR"/>
    <s v="požiadavky súdov"/>
  </r>
  <r>
    <n v="65"/>
    <x v="0"/>
    <s v="OS Ružomberok"/>
    <s v="Vybudovanie výťahu"/>
    <x v="0"/>
    <n v="80000"/>
    <x v="1"/>
    <s v="Áno"/>
    <s v="Implementácia POO"/>
    <s v="Nie je iná alternatíva"/>
    <s v="1. Dôstojné podmienky pre klientov súdov a pracovníkov justície, 2. Zvyšovanie energetickej efektivity budov štátu"/>
    <s v="Realizácia investičnej akcie závisí od schválenia reformy súdnej mapy - zdroj financovania v tom prípade POO inak ŠR"/>
    <s v="požiadavky súdov"/>
  </r>
  <r>
    <n v="66"/>
    <x v="0"/>
    <s v="OS Ružomberok"/>
    <s v="Obnova fasády budovy"/>
    <x v="0"/>
    <n v="30000"/>
    <x v="1"/>
    <s v="Áno"/>
    <s v="Implementácia POO"/>
    <s v="Nie je iná alternatíva"/>
    <s v="1. Dôstojné podmienky pre klientov súdov a pracovníkov justície, 2. Zvyšovanie energetickej efektivity budov štátu"/>
    <s v="Realizácia investičnej akcie závisí od schválenia reformy súdnej mapy - zdroj financovania v tom prípade POO inak ŠR"/>
    <s v="požiadavky súdov"/>
  </r>
  <r>
    <n v="67"/>
    <x v="0"/>
    <s v="OS Ružomberok"/>
    <s v="rekonštrukcia sociálnych zariadení"/>
    <x v="0"/>
    <n v="20000"/>
    <x v="1"/>
    <s v="Áno"/>
    <s v="Implementácia POO"/>
    <s v="nie je alternatíva"/>
    <s v="1. Dôstojné podmienky pre klientov súdov a pracovníkov justície"/>
    <s v="Realizácia investičnej akcie závisí od schválenia reformy súdnej mapy - zdroj financovania v tom prípade POO inak ŠR"/>
    <s v="požiadavky súdov"/>
  </r>
  <r>
    <n v="68"/>
    <x v="0"/>
    <s v="OS Ružomberok"/>
    <s v="Maľovanie vnútorných priestorov súdu"/>
    <x v="0"/>
    <n v="20000"/>
    <x v="1"/>
    <s v="Áno"/>
    <s v="Implementácia POO"/>
    <s v="Nie je iná alternatíva"/>
    <s v="1. Dôstojné podmienky pre klientov súdov a pracovníkov justície"/>
    <s v="Realizácia investičnej akcie závisí od schválenia reformy súdnej mapy - zdroj financovania v tom prípade POO inak ŠR"/>
    <s v="požiadavky súdov"/>
  </r>
  <r>
    <n v="69"/>
    <x v="0"/>
    <s v="OS Ružomberok"/>
    <s v="oprava vstupu pre vozidlá (2/3 podiel)"/>
    <x v="0"/>
    <n v="6000"/>
    <x v="1"/>
    <s v="Áno"/>
    <s v="Implementácia POO"/>
    <s v="nie je alternatíva"/>
    <s v="1. Dôstojné podmienky pre klientov súdov a pracovníkov justície"/>
    <s v="Realizácia investičnej akcie závisí od schválenia reformy súdnej mapy - zdroj financovania v tom prípade POO inak ŠR"/>
    <s v="požiadavky súdov"/>
  </r>
  <r>
    <n v="70"/>
    <x v="0"/>
    <s v="OS Ružomberok"/>
    <s v="Kamerový systém - 2x DVR recorder"/>
    <x v="0"/>
    <n v="5000"/>
    <x v="1"/>
    <s v="Áno"/>
    <s v="Implementácia POO"/>
    <s v="Nie je iná alternatíva"/>
    <s v="1. Dôstojné podmienky pre klientov súdov a pracovníkov justície"/>
    <s v="Realizácia investičnej akcie závisí od schválenia reformy súdnej mapy - zdroj financovania v tom prípade POO inak ŠR"/>
    <s v="požiadavky súdov"/>
  </r>
  <r>
    <n v="71"/>
    <x v="0"/>
    <s v="OS Námestovo"/>
    <s v="kúpa časti budovy od Slov. pošty"/>
    <x v="0"/>
    <n v="600000"/>
    <x v="1"/>
    <s v="Áno"/>
    <s v="Implementácia POO"/>
    <s v="Prenájom adekvátnych priestorov, rekonštrukcia súčastných priestorov"/>
    <s v="1. Dôstojné podmienky pre klientov súdov a pracovníkov justície, 2. Zvyšovanie energetickej efektivity budov štátu"/>
    <s v="Realizácia investičnej akcie závisí od schválenia reformy súdnej mapy - zdroj financovania v tom prípade POO inak ŠR"/>
    <s v="požiadavky súdov"/>
  </r>
  <r>
    <n v="72"/>
    <x v="0"/>
    <s v="OS Námestovo"/>
    <s v="úprava okolia vstupu"/>
    <x v="0"/>
    <n v="10000"/>
    <x v="1"/>
    <s v="Áno"/>
    <s v="Implementácia POO"/>
    <s v="nie je alternatíva"/>
    <s v="1. Dôstojné podmienky pre klientov súdov a pracovníkov justície"/>
    <s v="Realizácia investičnej akcie závisí od schválenia reformy súdnej mapy - zdroj financovania v tom prípade POO inak ŠR"/>
    <s v="požiadavky súdov"/>
  </r>
  <r>
    <n v="73"/>
    <x v="0"/>
    <s v="OS Námestovo"/>
    <s v="prekrytie balkóna"/>
    <x v="0"/>
    <n v="5000"/>
    <x v="1"/>
    <s v="Áno"/>
    <s v="Implementácia POO"/>
    <s v="nie je alternatíva"/>
    <s v="1. Dôstojné podmienky pre klientov súdov a pracovníkov justície, 2. Zvyšovanie energetickej efektivity budov štátu"/>
    <s v="Realizácia investičnej akcie závisí od schválenia reformy súdnej mapy - zdroj financovania v tom prípade POO inak ŠR"/>
    <s v="požiadavky súdov"/>
  </r>
  <r>
    <n v="74"/>
    <x v="0"/>
    <s v="OS Čadca"/>
    <s v="výmena radiátorov"/>
    <x v="0"/>
    <n v="70000"/>
    <x v="1"/>
    <s v="Áno"/>
    <s v="obnova budovy"/>
    <s v="nie je alternatíva"/>
    <s v="1. Dôstojné podmienky pre klientov súdov a pracovníkov justície, 2. Zvyšovanie energetickej efektivity budov štátu"/>
    <m/>
    <s v="požiadavky súdov"/>
  </r>
  <r>
    <n v="75"/>
    <x v="0"/>
    <s v="OS Čadca"/>
    <s v="rekonštrukcia sociálnych zariadení"/>
    <x v="0"/>
    <n v="50000"/>
    <x v="1"/>
    <s v="Áno"/>
    <s v="obnova budovy"/>
    <s v="nie je alternatíva"/>
    <s v="1. Dôstojné podmienky pre klientov súdov a pracovníkov justície, 2. Zvyšovanie energetickej efektivity budov štátu"/>
    <m/>
    <s v="požiadavky súdov"/>
  </r>
  <r>
    <n v="76"/>
    <x v="0"/>
    <s v="OS P. Bystrica"/>
    <s v="posuvné regále 1. NP"/>
    <x v="0"/>
    <n v="56000"/>
    <x v="1"/>
    <s v="Áno"/>
    <s v="obnova budovy"/>
    <s v="nie je alternatíva"/>
    <s v="1. Dôstojné podmienky pre klientov súdov a pracovníkov justície"/>
    <m/>
    <s v="požiadavky súdov"/>
  </r>
  <r>
    <n v="77"/>
    <x v="0"/>
    <s v="OS P. Bystrica"/>
    <s v="kovový prístrešok nad vchod pre eskortu"/>
    <x v="0"/>
    <n v="3000"/>
    <x v="1"/>
    <s v="Áno"/>
    <s v="obnova budovy"/>
    <s v="nie je alternatíva"/>
    <s v="1. Dôstojné podmienky pre klientov súdov a pracovníkov justície"/>
    <m/>
    <s v="požiadavky súdov"/>
  </r>
  <r>
    <n v="78"/>
    <x v="0"/>
    <s v="OS Dolný Kubín"/>
    <s v="oprava oplotenia, parkovacie miesta"/>
    <x v="0"/>
    <n v="25000"/>
    <x v="1"/>
    <s v="Áno"/>
    <s v="obnova budovy"/>
    <s v="nie je alternatíva"/>
    <s v="1. Dôstojné podmienky pre klientov súdov a pracovníkov justície"/>
    <m/>
    <s v="požiadavky súdov"/>
  </r>
  <r>
    <n v="79"/>
    <x v="0"/>
    <s v="OS Dolný Kubín"/>
    <s v="úprava archívnych priestorov"/>
    <x v="0"/>
    <n v="20000"/>
    <x v="1"/>
    <s v="Áno"/>
    <s v="obnova budovy"/>
    <s v="nie je alternatíva"/>
    <s v="1. Dôstojné podmienky pre klientov súdov a pracovníkov justície"/>
    <m/>
    <s v="požiadavky súdov"/>
  </r>
  <r>
    <n v="80"/>
    <x v="0"/>
    <s v="OS Dolný Kubín"/>
    <s v="Vytvorenie parkovacej plochy"/>
    <x v="0"/>
    <n v="7000"/>
    <x v="1"/>
    <s v="Áno"/>
    <s v="obnova budovy"/>
    <s v="Nie je iná alternatíva"/>
    <s v="1. Dôstojné podmienky pre klientov súdu a pracovníkov justície"/>
    <m/>
    <s v="požiadavky súdov"/>
  </r>
  <r>
    <n v="81"/>
    <x v="0"/>
    <s v="OS Vranov n. T."/>
    <s v="reštaurátorské práce na kamennom portáli"/>
    <x v="0"/>
    <n v="7000"/>
    <x v="1"/>
    <s v="Áno"/>
    <s v="obnova budovy"/>
    <s v="nie je alternatíva"/>
    <s v="1. Dôstojné podmienky pre klientov súdov a pracovníkov justície"/>
    <m/>
    <s v="požiadavky súdov"/>
  </r>
  <r>
    <n v="82"/>
    <x v="0"/>
    <s v="OS Svidník"/>
    <s v="pozemok Domaša"/>
    <x v="0"/>
    <n v="3000"/>
    <x v="1"/>
    <s v="Áno"/>
    <s v="obnova budovy"/>
    <s v="nie je alternatíva"/>
    <s v="1. Dôstojné podmienky pre klientov súdov a pracovníkov justície, 2. Zvyšovanie energetickej efektivity budov štátu"/>
    <m/>
    <s v="požiadavky súdov"/>
  </r>
  <r>
    <n v="84"/>
    <x v="0"/>
    <s v="Úrad"/>
    <s v="podporné nástroje reformy súdnej mapy-Obchodný register"/>
    <x v="1"/>
    <n v="5624903"/>
    <x v="0"/>
    <s v="Áno"/>
    <s v="Implementácia POO"/>
    <s v="Podporný nástroj reformy súdnej mapy.Nie je alternatíva-ponechanie súčastného stavu"/>
    <s v="1.Zabezpečenie budovania a rozvoja strategických IS justície"/>
    <s v="SW"/>
    <s v="POO harmonogram"/>
  </r>
  <r>
    <n v="85"/>
    <x v="0"/>
    <s v="Úrad"/>
    <s v="podporné nástroje reformy súdnej mapy- Centralizovaný systém súdneho riadenia"/>
    <x v="1"/>
    <n v="5674486"/>
    <x v="0"/>
    <s v="Áno"/>
    <s v="Implementácia POO"/>
    <s v="Podporný nástroj reformy súdnej mapy.Nie je alternatíva-ponechanie súčastného stavu"/>
    <s v="1.Zabezpečenie budovania a rozvoja strategických IS justície"/>
    <s v="SW"/>
    <s v="POO harmonogram"/>
  </r>
  <r>
    <n v="86"/>
    <x v="0"/>
    <s v="Úrad"/>
    <s v="Digitalizácia procesov insolvenčných konaní"/>
    <x v="1"/>
    <n v="7187499.3599999994"/>
    <x v="0"/>
    <s v="Áno"/>
    <s v="Implementácia POO"/>
    <s v="Komponent 14 POO-Digitalizácia insolvenčného konania,investície do nového IS. Nie je alternatíva-ponechanie súčastného stavu"/>
    <s v="1.Zabezpečenie budovania a rozvoja strategických IS justície"/>
    <s v="SW"/>
    <s v="POO harmonogram"/>
  </r>
  <r>
    <n v="87"/>
    <x v="0"/>
    <s v="Úrad"/>
    <s v="Obnova HW - personálne vybavenie"/>
    <x v="1"/>
    <n v="10913885.372"/>
    <x v="0"/>
    <s v="Áno"/>
    <s v="obnova HW"/>
    <s v="nie je iná alternatíva, obnova HW je nevyhnutná, v súlade s reformou súdnictva"/>
    <s v="Investície do materiálno-technického vybavenia v oblasti Informatiky"/>
    <s v="HW"/>
    <s v="SIRP"/>
  </r>
  <r>
    <n v="88"/>
    <x v="0"/>
    <s v="Úrad"/>
    <s v="Digitalizačný HW a SW"/>
    <x v="1"/>
    <n v="7567210.8000000007"/>
    <x v="0"/>
    <s v="Áno"/>
    <s v="obnova HW"/>
    <s v="nie je iná alternatíva, obnova HW je nevyhnutná, v súlade s reformou súdnictva"/>
    <s v="Investície do materiálno-technického vybavenia v oblasti Informatiky"/>
    <s v="HW"/>
    <s v="SIRP"/>
  </r>
  <r>
    <n v="89"/>
    <x v="0"/>
    <s v="Úrad"/>
    <s v="HW - sieťové komponenty LAN/WAN"/>
    <x v="1"/>
    <n v="5257731.5765269464"/>
    <x v="0"/>
    <s v="Áno"/>
    <s v="obnova HW"/>
    <s v="nie je iná alternatíva, obnova HW je nevyhnutná, v súlade s reformou súdnictva"/>
    <s v="Investície do materiálno-technického vybavenia v oblasti Informatiky"/>
    <s v="HW"/>
    <s v="SIRP"/>
  </r>
  <r>
    <n v="90"/>
    <x v="0"/>
    <s v="Úrad"/>
    <s v="HyperV Cluster"/>
    <x v="1"/>
    <n v="2724630.5279999999"/>
    <x v="0"/>
    <s v="Áno"/>
    <s v="obnova HW"/>
    <s v="nie je iná alternatíva, obnova HW je nevyhnutná, v súlade s reformou súdnictva"/>
    <s v="Investície do materiálno-technického vybavenia v oblasti Informatiky"/>
    <s v="HW"/>
    <s v="SIRP"/>
  </r>
  <r>
    <n v="91"/>
    <x v="0"/>
    <s v="Úrad"/>
    <s v="IS ORSR -  transpozícia smernice Európskeho parlamentu a Rady (EÚ) 2019/1151"/>
    <x v="1"/>
    <n v="2000000"/>
    <x v="1"/>
    <s v="Áno"/>
    <s v="obnova SW"/>
    <s v="nie je iná alternatíva, obnova SW je nevyhnutná"/>
    <s v="1. Zabezpečenie budovania a rozvoja strategických IS justície"/>
    <s v="SW"/>
    <s v="p.Horniakova"/>
  </r>
  <r>
    <n v="92"/>
    <x v="0"/>
    <s v="Úrad"/>
    <s v="Obnova HW - DC BA"/>
    <x v="1"/>
    <n v="1896339.5502857142"/>
    <x v="0"/>
    <s v="Áno"/>
    <s v="obnova HW"/>
    <s v="nie je iná alternatíva, obnova HW je nevyhnutná, v súlade s reformou súdnictva"/>
    <s v="Investície do materiálno-technického vybavenia v oblasti Informatiky"/>
    <s v="HW"/>
    <s v="SIRP"/>
  </r>
  <r>
    <n v="93"/>
    <x v="0"/>
    <s v="Úrad"/>
    <s v="Video - obmena HW"/>
    <x v="1"/>
    <n v="1266000"/>
    <x v="0"/>
    <s v="Áno"/>
    <s v="obnova HW"/>
    <s v="nie je iná alternatíva, obnova HW je nevyhnutná, v súlade s reformou súdnictva"/>
    <s v="Investície do materiálno-technického vybavenia v oblasti Informatiky"/>
    <s v="HW"/>
    <s v="SIRP"/>
  </r>
  <r>
    <n v="94"/>
    <x v="0"/>
    <s v="Úrad"/>
    <s v="Upgrade na verziu 2.0"/>
    <x v="1"/>
    <n v="1188000"/>
    <x v="1"/>
    <s v="Áno"/>
    <s v="obnova SW"/>
    <s v="nie je iná alternatíva, obnova SW je nevyhnutná"/>
    <s v="Zabezpečenie budovania a rozvoja strategických IS justície"/>
    <s v="SW"/>
    <s v="p.Horniakova"/>
  </r>
  <r>
    <n v="95"/>
    <x v="0"/>
    <s v="Úrad"/>
    <s v=" Podporné nástroje reformy súdnej mapy - Podporná analytická platforma"/>
    <x v="1"/>
    <n v="240000"/>
    <x v="0"/>
    <s v="Áno"/>
    <s v="Implementácia POO"/>
    <s v="Podporný nástroj reformy súdnej mapy.Nie je alternatíva-ponechanie súčastného stavu"/>
    <s v="Zabezpečenie budovania a rozvoja strategických IS justície"/>
    <m/>
    <s v="POO harmonogram"/>
  </r>
  <r>
    <n v="96"/>
    <x v="0"/>
    <s v="Úrad"/>
    <s v="Zakúpenie SW na automatický prepis diktátu "/>
    <x v="1"/>
    <n v="990000"/>
    <x v="1"/>
    <s v="Áno"/>
    <s v="obnova SW"/>
    <s v="nie je iná alternatíva, obnova SW je nevyhnutná"/>
    <s v="1. Zabezpečenie budovania a rozvoja strategických IS justície"/>
    <s v="SW"/>
    <s v="p.Horniakova"/>
  </r>
  <r>
    <n v="97"/>
    <x v="0"/>
    <s v="Úrad"/>
    <s v="Rezortná wifi"/>
    <x v="1"/>
    <n v="932155.65599999996"/>
    <x v="0"/>
    <s v="Áno"/>
    <s v="obnova HW"/>
    <s v="nie je iná alternatíva, obnova HW je nevyhnutná, v súlade s reformou súdnictva"/>
    <s v="Investície do materiálno-technického vybavenia v oblasti Informatiky"/>
    <s v="HW"/>
    <s v="SIRP"/>
  </r>
  <r>
    <n v="98"/>
    <x v="0"/>
    <s v="Úrad"/>
    <s v="Optimalizácia prevádzky, centralizácia správy"/>
    <x v="1"/>
    <n v="800000"/>
    <x v="1"/>
    <s v="Áno"/>
    <s v="obnova SW"/>
    <s v="nie je iná alternatíva, obnova SW je nevyhnutná"/>
    <s v="3. Investície do  vybavenia za oblasť softvéru (napr.licencie)"/>
    <s v="SW"/>
    <s v="p.Horniakova"/>
  </r>
  <r>
    <n v="99"/>
    <x v="0"/>
    <s v="Úrad"/>
    <s v="Obnova HW - DC KE"/>
    <x v="1"/>
    <n v="697500"/>
    <x v="0"/>
    <s v="Áno"/>
    <s v="obnova HW"/>
    <s v="nie je iná alternatíva, obnova HW je nevyhnutná, v súlade s reformou súdnictva"/>
    <s v="Investície do materiálno-technického vybavenia v oblasti Informatiky"/>
    <s v="HW"/>
    <s v="SIRP"/>
  </r>
  <r>
    <n v="100"/>
    <x v="0"/>
    <s v="Úrad"/>
    <s v="Náhrada nepodporovaných operačných systémov"/>
    <x v="1"/>
    <n v="600000"/>
    <x v="1"/>
    <s v="Áno"/>
    <s v="obnova SW"/>
    <s v="nie je iná alternatíva, obnova SW je nevyhnutná"/>
    <s v="3. Investície do  vybavenia za oblasť softvéru (napr.licencie)"/>
    <s v="SW"/>
    <s v="p.Horniakova"/>
  </r>
  <r>
    <n v="101"/>
    <x v="0"/>
    <s v="Úrad"/>
    <s v="Zefektívnenie vybraných procesov IS Justičná pokladnica "/>
    <x v="1"/>
    <n v="526569"/>
    <x v="1"/>
    <s v="Áno"/>
    <s v="obnova SW"/>
    <s v="nie je iná alternatíva, obnova SW je nevyhnutná"/>
    <s v="3. Investície do  vybavenia za oblasť softvéru (napr.licencie)"/>
    <s v="SW"/>
    <s v="p.Horniakova"/>
  </r>
  <r>
    <n v="102"/>
    <x v="0"/>
    <s v="Úrad"/>
    <s v="Terminalove sluzby"/>
    <x v="1"/>
    <n v="399600"/>
    <x v="0"/>
    <s v="Áno"/>
    <s v="obnova HW"/>
    <s v="nie je iná alternatíva, obnova HW je nevyhnutná, v súlade s reformou súdnictva"/>
    <s v="Investície do materiálno-technického vybavenia v oblasti Informatiky"/>
    <s v="HW"/>
    <s v="SIRP"/>
  </r>
  <r>
    <n v="103"/>
    <x v="0"/>
    <s v="Úrad"/>
    <s v="Obnova serverov na súdoch"/>
    <x v="1"/>
    <n v="392624"/>
    <x v="1"/>
    <s v="Áno"/>
    <s v="obnova SW"/>
    <s v="nie je iná alternatíva, obnova SW je nevyhnutná"/>
    <s v="1. Zabezpečenie budovania a rozvoja strategických IS justície"/>
    <s v="SW"/>
    <s v="p.Horniakova"/>
  </r>
  <r>
    <n v="104"/>
    <x v="0"/>
    <s v="Úrad"/>
    <s v="Videokonferenčné riešenie"/>
    <x v="1"/>
    <n v="384886.43999999994"/>
    <x v="0"/>
    <s v="Áno"/>
    <s v="obnova HW"/>
    <s v="nie je iná alternatíva, obnova HW je nevyhnutná, v súlade s reformou súdnictva"/>
    <s v="Investície do materiálno-technického vybavenia v oblasti Informatiky"/>
    <s v="HW"/>
    <s v="SIRP"/>
  </r>
  <r>
    <n v="105"/>
    <x v="0"/>
    <s v="Úrad"/>
    <s v="Rozšírenie monitoringu mimo prostredie súdnej probácie a mediácie"/>
    <x v="1"/>
    <n v="350400"/>
    <x v="1"/>
    <s v="Áno"/>
    <s v="obnova SW"/>
    <s v="nie je iná alternatíva, obnova SW je nevyhnutná"/>
    <s v="1. Zabezpečenie budovania a rozvoja strategických IS justície"/>
    <s v="SW"/>
    <s v="p.Horniakova"/>
  </r>
  <r>
    <n v="106"/>
    <x v="0"/>
    <s v="Úrad"/>
    <s v="Rozšírenie existujúceho centrálneho vyhodnocovacieho nástroja na podporu informačnej bezpečnosti o nový modul IBM® QRadar® Incident Forensics"/>
    <x v="1"/>
    <n v="290000"/>
    <x v="1"/>
    <s v="Áno"/>
    <s v="obnova SW"/>
    <s v="nie je iná alternatíva, obnova SW je nevyhnutná"/>
    <s v="3. Investície do  vybavenia za oblasť softvéru (napr.licencie)"/>
    <s v="SW"/>
    <s v="p.Horniakova"/>
  </r>
  <r>
    <n v="107"/>
    <x v="0"/>
    <s v="Úrad"/>
    <s v="Zapracovanie dopadov zmeny súdnej mapy"/>
    <x v="1"/>
    <n v="280320"/>
    <x v="1"/>
    <s v="Áno"/>
    <s v="obnova SW"/>
    <s v="nie je iná alternatíva, obnova SW je nevyhnutná"/>
    <s v="1. Zabezpečenie budovania a rozvoja strategických IS justície"/>
    <s v="SW"/>
    <s v="p.Horniakova"/>
  </r>
  <r>
    <n v="108"/>
    <x v="0"/>
    <s v="Úrad"/>
    <s v="Integrácia na Register fyzických osôb"/>
    <x v="1"/>
    <n v="280000"/>
    <x v="1"/>
    <s v="Áno"/>
    <s v="obnova SW"/>
    <s v="nie je iná alternatíva, obnova SW je nevyhnutná"/>
    <s v="3. Investície do  vybavenia za oblasť softvéru (napr.licencie)"/>
    <s v="SW"/>
    <s v="p.Horniakova"/>
  </r>
  <r>
    <n v="109"/>
    <x v="0"/>
    <s v="Úrad"/>
    <s v="Zmena aplikačného SW za aplikáciu Nová justičná pokladnica"/>
    <x v="1"/>
    <n v="268000"/>
    <x v="1"/>
    <s v="Áno"/>
    <s v="obnova SW"/>
    <s v="nie je iná alternatíva, obnova SW je nevyhnutná"/>
    <s v="3. Investície do  vybavenia za oblasť softvéru (napr.licencie)"/>
    <s v="SW"/>
    <s v="p.Horniakova"/>
  </r>
  <r>
    <n v="110"/>
    <x v="0"/>
    <s v="Úrad"/>
    <s v="Integrácia na IS Sociálnej poisťovne"/>
    <x v="1"/>
    <n v="259000"/>
    <x v="1"/>
    <s v="Áno"/>
    <s v="obnova SW"/>
    <s v="nie je iná alternatíva, obnova SW je nevyhnutná"/>
    <s v="3. Investície do  vybavenia za oblasť softvéru (napr.licencie)"/>
    <s v="SW"/>
    <s v="p.Horniakova"/>
  </r>
  <r>
    <n v="111"/>
    <x v="0"/>
    <s v="Úrad"/>
    <s v="Zapracovanie dopadov súdnej mapy "/>
    <x v="1"/>
    <n v="250000"/>
    <x v="1"/>
    <s v="Áno"/>
    <s v="obnova SW"/>
    <s v="nie je iná alternatíva, obnova SW je nevyhnutná"/>
    <s v="1. Zabezpečenie budovania a rozvoja strategických IS justície"/>
    <s v="SW"/>
    <s v="p.Horniakova"/>
  </r>
  <r>
    <n v="112"/>
    <x v="0"/>
    <s v="Úrad"/>
    <s v="Zmena aplikačného SW za integračnú platformu SAP PI MF SR"/>
    <x v="1"/>
    <n v="241200"/>
    <x v="1"/>
    <s v="Áno"/>
    <s v="obnova SW"/>
    <s v="nie je iná alternatíva, obnova SW je nevyhnutná"/>
    <s v="3. Investície do  vybavenia za oblasť softvéru (napr.licencie)"/>
    <s v="SW"/>
    <s v="p.Horniakova"/>
  </r>
  <r>
    <n v="113"/>
    <x v="0"/>
    <s v="Úrad"/>
    <s v="Rozšírenie existujúceho centrálneho vyhodnocovacieho nástroja na podporu informačnej bezpečnosti o nový modul IBM Resilent"/>
    <x v="1"/>
    <n v="240000"/>
    <x v="1"/>
    <s v="Áno"/>
    <s v="obnova SW"/>
    <s v="nie je iná alternatíva, obnova SW je nevyhnutná"/>
    <s v="3. Investície do  vybavenia za oblasť softvéru (napr.licencie)"/>
    <s v="SW"/>
    <s v="p.Horniakova"/>
  </r>
  <r>
    <n v="114"/>
    <x v="0"/>
    <s v="Úrad"/>
    <s v="Sprístupnenie služieb IS PMS pre používateľov PZ"/>
    <x v="1"/>
    <n v="219000"/>
    <x v="1"/>
    <s v="Áno"/>
    <s v="obnova SW"/>
    <s v="nie je iná alternatíva, obnova SW je nevyhnutná"/>
    <s v="1. Zabezpečenie budovania a rozvoja strategických IS justície"/>
    <s v="SW"/>
    <s v="p.Horniakova"/>
  </r>
  <r>
    <n v="115"/>
    <x v="0"/>
    <s v="Úrad"/>
    <s v="Rozvoj modulu BRIS – prechod na verziu 3.0"/>
    <x v="1"/>
    <n v="200000"/>
    <x v="1"/>
    <s v="Áno"/>
    <s v="obnova SW"/>
    <s v="nie je iná alternatíva, obnova SW je nevyhnutná"/>
    <s v="1. Zabezpečenie budovania a rozvoja strategických IS justície"/>
    <s v="SW"/>
    <s v="p.Horniakova"/>
  </r>
  <r>
    <n v="116"/>
    <x v="0"/>
    <s v="Úrad"/>
    <s v="IS súdny manažment"/>
    <x v="1"/>
    <n v="198000"/>
    <x v="1"/>
    <s v="Áno"/>
    <s v="obnova SW"/>
    <s v="nie je iná alternatíva, obnova SW je nevyhnutná"/>
    <s v="1. Zabezpečenie budovania a rozvoja strategických IS justície"/>
    <s v="SW"/>
    <s v="p.Horniakova"/>
  </r>
  <r>
    <n v="117"/>
    <x v="0"/>
    <s v="Úrad"/>
    <s v="Upgrade kapacity riešenia IBM QRadar SIEM – pripojenie súdov"/>
    <x v="1"/>
    <n v="195000"/>
    <x v="1"/>
    <s v="Áno"/>
    <s v="obnova SW"/>
    <s v="nie je iná alternatíva, obnova SW je nevyhnutná"/>
    <s v="3. Investície do  vybavenia za oblasť softvéru (napr.licencie)"/>
    <s v="SW"/>
    <s v="p.Horniakova"/>
  </r>
  <r>
    <n v="118"/>
    <x v="0"/>
    <s v="Úrad"/>
    <s v="Nastavenie Use case pravidiel pre SIEM"/>
    <x v="1"/>
    <n v="188000"/>
    <x v="1"/>
    <s v="Áno"/>
    <s v="obnova SW"/>
    <s v="nie je iná alternatíva, obnova SW je nevyhnutná"/>
    <s v="3. Investície do  vybavenia za oblasť softvéru (napr.licencie)"/>
    <s v="SW"/>
    <s v="p.Horniakova"/>
  </r>
  <r>
    <n v="119"/>
    <x v="0"/>
    <s v="Úrad"/>
    <s v="ISRÚ - Informačný systém registra úpadcov"/>
    <x v="1"/>
    <n v="180000"/>
    <x v="1"/>
    <s v="Áno"/>
    <s v="obnova SW"/>
    <s v="nie je iná alternatíva, obnova SW je nevyhnutná"/>
    <s v="1. Zabezpečenie budovania a rozvoja strategických IS justície"/>
    <s v="SW"/>
    <s v="p.Horniakova"/>
  </r>
  <r>
    <n v="120"/>
    <x v="0"/>
    <s v="Úrad"/>
    <s v="Modernizácie elektronických formulárov"/>
    <x v="1"/>
    <n v="180000"/>
    <x v="1"/>
    <s v="Áno"/>
    <s v="obnova SW"/>
    <s v="nie je iná alternatíva, obnova SW je nevyhnutná"/>
    <s v="1. Zabezpečenie budovania a rozvoja strategických IS justície"/>
    <s v="SW"/>
    <s v="p.Horniakova"/>
  </r>
  <r>
    <n v="121"/>
    <x v="0"/>
    <s v="Úrad"/>
    <s v="Integrácia EIS na Centrálny register pohľadávok štátu (CRPŠ) "/>
    <x v="1"/>
    <n v="154000"/>
    <x v="1"/>
    <s v="Áno"/>
    <s v="obnova SW"/>
    <s v="nie je iná alternatíva, obnova SW je nevyhnutná"/>
    <s v="3. Investície do  vybavenia za oblasť softvéru (napr.licencie)"/>
    <s v="SW"/>
    <s v="p.Horniakova"/>
  </r>
  <r>
    <n v="122"/>
    <x v="0"/>
    <s v="Úrad"/>
    <s v="Obstaranie novej registratúry MSSR"/>
    <x v="1"/>
    <n v="150000"/>
    <x v="1"/>
    <s v="Áno"/>
    <s v="obnova SW"/>
    <s v="nie je iná alternatíva, obnova SW je nevyhnutná"/>
    <s v="2. Zabezpečenie budovania a rozvoja ostatných IS justície"/>
    <s v="SW"/>
    <s v="p.Horniakova"/>
  </r>
  <r>
    <n v="123"/>
    <x v="0"/>
    <s v="Úrad"/>
    <s v="Modernizácie elektronických formulárov 2. etapa"/>
    <x v="1"/>
    <n v="144000"/>
    <x v="1"/>
    <s v="Áno"/>
    <s v="obnova SW"/>
    <s v="nie je iná alternatíva, obnova SW je nevyhnutná"/>
    <s v="1. Zabezpečenie budovania a rozvoja strategických IS justície"/>
    <s v="SW"/>
    <s v="p.Horniakova"/>
  </r>
  <r>
    <n v="124"/>
    <x v="0"/>
    <s v="Úrad"/>
    <s v="Úpravy modulu FI-CA na rozhraní EIS a SM "/>
    <x v="1"/>
    <n v="140000"/>
    <x v="1"/>
    <s v="Áno"/>
    <s v="obnova SW"/>
    <s v="nie je iná alternatíva, obnova SW je nevyhnutná"/>
    <s v="3. Investície do  vybavenia za oblasť softvéru (napr.licencie)"/>
    <s v="SW"/>
    <s v="p.Horniakova"/>
  </r>
  <r>
    <n v="125"/>
    <x v="0"/>
    <s v="Úrad"/>
    <s v="Zjednotenie poskytovanie informačného obsahu infosúdy a RESS registre v rámci nového webového sídla"/>
    <x v="1"/>
    <n v="120000"/>
    <x v="1"/>
    <s v="Áno"/>
    <s v="obnova SW"/>
    <s v="nie je iná alternatíva, obnova SW je nevyhnutná"/>
    <s v="1. Zabezpečenie budovania a rozvoja strategických IS justície"/>
    <s v="SW"/>
    <s v="p.Horniakova"/>
  </r>
  <r>
    <n v="126"/>
    <x v="0"/>
    <s v="Úrad"/>
    <s v="Rozšírenie rozhraní a komunikačných služieb na centrálnej integračnej platforme"/>
    <x v="1"/>
    <n v="120000"/>
    <x v="1"/>
    <s v="Áno"/>
    <s v="obnova SW"/>
    <s v="nie je iná alternatíva, obnova SW je nevyhnutná"/>
    <s v="1. Zabezpečenie budovania a rozvoja strategických IS justície"/>
    <s v="SW"/>
    <s v="p.Horniakova"/>
  </r>
  <r>
    <n v="127"/>
    <x v="0"/>
    <s v="Úrad"/>
    <s v="Vybudovanie intranetového portálu"/>
    <x v="1"/>
    <n v="110000"/>
    <x v="1"/>
    <s v="Áno"/>
    <s v="obnova SW"/>
    <s v="nie je iná alternatíva, obnova SW je nevyhnutná"/>
    <s v="2. Zabezpečenie budovania a rozvoja ostatných IS justície"/>
    <s v="SW"/>
    <s v="p.Horniakova"/>
  </r>
  <r>
    <n v="128"/>
    <x v="0"/>
    <s v="Úrad"/>
    <s v="IS ORSR -  Úprava IS CORWIN – eIDAS"/>
    <x v="1"/>
    <n v="100000"/>
    <x v="1"/>
    <s v="Áno"/>
    <s v="obnova SW"/>
    <s v="nie je iná alternatíva, obnova SW je nevyhnutná"/>
    <s v="1. Zabezpečenie budovania a rozvoja strategických IS justície"/>
    <s v="SW"/>
    <s v="p.Horniakova"/>
  </r>
  <r>
    <n v="129"/>
    <x v="0"/>
    <s v="Úrad"/>
    <s v="Sieťová infraštruktúra"/>
    <x v="1"/>
    <n v="100000"/>
    <x v="1"/>
    <s v="Áno"/>
    <s v="obnova SW"/>
    <s v="nie je iná alternatíva, obnova SW je nevyhnutná"/>
    <s v="3. Investície do  vybavenia za oblasť softvéru (napr.licencie)"/>
    <s v="SW"/>
    <s v="p.Horniakova"/>
  </r>
  <r>
    <n v="130"/>
    <x v="0"/>
    <s v="Úrad"/>
    <s v="Zmena konceptu publikovania informácií v OV"/>
    <x v="1"/>
    <n v="90000"/>
    <x v="1"/>
    <s v="Áno"/>
    <s v="obnova SW"/>
    <s v="nie je iná alternatíva, obnova SW je nevyhnutná"/>
    <s v="1. Zabezpečenie budovania a rozvoja strategických IS justície"/>
    <s v="SW"/>
    <s v="p.Horniakova"/>
  </r>
  <r>
    <n v="131"/>
    <x v="0"/>
    <s v="Úrad"/>
    <s v="IS PMS - VPO migrácia do cloud"/>
    <x v="1"/>
    <n v="87600"/>
    <x v="1"/>
    <s v="Áno"/>
    <s v="obnova SW"/>
    <s v="nie je iná alternatíva, obnova SW je nevyhnutná"/>
    <s v="1. Zabezpečenie budovania a rozvoja strategických IS justície"/>
    <s v="SW"/>
    <s v="p.Horniakova"/>
  </r>
  <r>
    <n v="132"/>
    <x v="0"/>
    <s v="Úrad"/>
    <s v=" IS ORSR -  Prepojenie medzi SM a CORWIN – NsRe konanie"/>
    <x v="1"/>
    <n v="80000"/>
    <x v="1"/>
    <s v="Áno"/>
    <s v="obnova SW"/>
    <s v="nie je iná alternatíva, obnova SW je nevyhnutná"/>
    <s v="1. Zabezpečenie budovania a rozvoja strategických IS justície"/>
    <s v="SW"/>
    <s v="p.Horniakova"/>
  </r>
  <r>
    <n v="133"/>
    <x v="0"/>
    <s v="Úrad"/>
    <s v="Logovovanie prístupov do bankových účtov"/>
    <x v="1"/>
    <n v="80000"/>
    <x v="1"/>
    <s v="Áno"/>
    <s v="obnova SW"/>
    <s v="nie je iná alternatíva, obnova SW je nevyhnutná"/>
    <s v="3. Investície do  vybavenia za oblasť softvéru (napr.licencie)"/>
    <s v="SW"/>
    <s v="p.Horniakova"/>
  </r>
  <r>
    <n v="134"/>
    <x v="0"/>
    <s v="Úrad"/>
    <s v="Technologická optimalizácia úložiska a údajov"/>
    <x v="1"/>
    <n v="75000"/>
    <x v="1"/>
    <s v="Áno"/>
    <s v="obnova SW"/>
    <s v="nie je iná alternatíva, obnova SW je nevyhnutná"/>
    <s v="3. Investície do  vybavenia za oblasť softvéru (napr.licencie)"/>
    <s v="SW"/>
    <s v="p.Horniakova"/>
  </r>
  <r>
    <n v="135"/>
    <x v="0"/>
    <s v="Úrad"/>
    <s v="Technologický upgrade MQ platformy"/>
    <x v="1"/>
    <n v="72000"/>
    <x v="1"/>
    <s v="Áno"/>
    <s v="obnova SW"/>
    <s v="nie je iná alternatíva, obnova SW je nevyhnutná"/>
    <s v="1. Zabezpečenie budovania a rozvoja strategických IS justície"/>
    <s v="SW"/>
    <s v="p.Horniakova"/>
  </r>
  <r>
    <n v="136"/>
    <x v="0"/>
    <s v="Úrad"/>
    <s v="Migrácia doplnkových modulov a OV do vládneho cloudu"/>
    <x v="1"/>
    <n v="72000"/>
    <x v="1"/>
    <s v="Áno"/>
    <s v="obnova SW"/>
    <s v="nie je iná alternatíva, obnova SW je nevyhnutná"/>
    <s v="1. Zabezpečenie budovania a rozvoja strategických IS justície"/>
    <s v="SW"/>
    <s v="p.Horniakova"/>
  </r>
  <r>
    <n v="137"/>
    <x v="0"/>
    <s v="Úrad"/>
    <s v="Funkcionalita pre načítavanie čiarových kódov pre evidenciu majetku "/>
    <x v="1"/>
    <n v="65000"/>
    <x v="1"/>
    <s v="Áno"/>
    <s v="obnova SW"/>
    <s v="nie je iná alternatíva, obnova SW je nevyhnutná"/>
    <s v="3. Investície do  vybavenia za oblasť softvéru (napr.licencie)"/>
    <s v="SW"/>
    <s v="p.Horniakova"/>
  </r>
  <r>
    <n v="138"/>
    <x v="0"/>
    <s v="Úrad"/>
    <s v="Obojstranné prepojenie MSSR IS PMS a MVSR"/>
    <x v="1"/>
    <n v="62180"/>
    <x v="1"/>
    <s v="Áno"/>
    <s v="obnova SW"/>
    <s v="nie je iná alternatíva, obnova SW je nevyhnutná"/>
    <s v="1. Zabezpečenie budovania a rozvoja strategických IS justície"/>
    <s v="SW"/>
    <s v="p.Horniakova"/>
  </r>
  <r>
    <n v="139"/>
    <x v="0"/>
    <s v="Úrad"/>
    <s v="Migrácia starého obsahu wwwold.justice.gov.sk vrátane RSVS"/>
    <x v="1"/>
    <n v="60000"/>
    <x v="1"/>
    <s v="Áno"/>
    <s v="obnova SW"/>
    <s v="nie je iná alternatíva, obnova SW je nevyhnutná"/>
    <s v="3. Investície do  vybavenia za oblasť softvéru (napr.licencie)"/>
    <s v="SW"/>
    <s v="p.Horniakova"/>
  </r>
  <r>
    <n v="140"/>
    <x v="0"/>
    <s v="Úrad"/>
    <s v="Rozšírenie existujúceho centrálneho vyhodnocovacieho nástroja na podporu informačnej bezpečnosti o IBM® QRadar® Vulnerability Manager "/>
    <x v="1"/>
    <n v="40000"/>
    <x v="1"/>
    <s v="Áno"/>
    <s v="obnova SW"/>
    <s v="nie je iná alternatíva, obnova SW je nevyhnutná"/>
    <s v="3. Investície do  vybavenia za oblasť softvéru (napr.licencie)"/>
    <s v="SW"/>
    <s v="p.Horniakova"/>
  </r>
  <r>
    <n v="141"/>
    <x v="0"/>
    <s v="KS Košice"/>
    <s v="server pre SM KS v KE"/>
    <x v="1"/>
    <n v="23880"/>
    <x v="1"/>
    <s v="Áno"/>
    <s v="obnova HW"/>
    <s v="nie je alternatíva, obnova HW je nevyhnutná"/>
    <s v="Investície do materiálno-technického vybavenia v oblasti Informatiky"/>
    <s v="SW"/>
    <s v="požiadavky súdov"/>
  </r>
  <r>
    <n v="142"/>
    <x v="0"/>
    <s v="Úrad"/>
    <s v="Prechod na Centrálny register autentifikačných certifikátov"/>
    <x v="1"/>
    <n v="7200"/>
    <x v="1"/>
    <s v="Áno"/>
    <s v="obnova SW"/>
    <s v="nie je iná alternatíva, obnova SW je nevyhnutná"/>
    <s v="1. Zabezpečenie budovania a rozvoja strategických IS justície"/>
    <s v="SW"/>
    <s v="p.Horniakova"/>
  </r>
  <r>
    <n v="143"/>
    <x v="0"/>
    <s v="Úrad"/>
    <s v="Dopárovanie historických položiek v papierovej forme pre Centrum právnej pomoci"/>
    <x v="1"/>
    <n v="5500"/>
    <x v="1"/>
    <s v="Áno"/>
    <s v="obnova SW"/>
    <s v="nie je iná alternatíva, obnova SW je nevyhnutná"/>
    <s v="3. Investície do  vybavenia za oblasť softvéru (napr.licencie)"/>
    <s v="SW"/>
    <s v="p.Horniakova"/>
  </r>
  <r>
    <n v="144"/>
    <x v="0"/>
    <s v="Úrad"/>
    <s v="Motorové vozidlá"/>
    <x v="2"/>
    <n v="330000"/>
    <x v="1"/>
    <s v="Áno"/>
    <s v="obnova vozového parku"/>
    <s v="nie je alternatíva, investície do opráv a údržby sú nerentabilné"/>
    <s v="1. Bezpečná a efektívna preprava zamestnancov, 2. Nákladová úspora"/>
    <m/>
    <s v="požiadavky súdov"/>
  </r>
  <r>
    <n v="145"/>
    <x v="0"/>
    <s v="OS Námestovo"/>
    <s v="posuvné regále do archívu"/>
    <x v="3"/>
    <n v="18000"/>
    <x v="1"/>
    <s v="Áno"/>
    <s v="obnova SPZ"/>
    <s v="Nie je iná alternatíva"/>
    <s v="1.Zefektívnenie systému ochrany budovy, 2.Zabezpečenie a obmena technológií nevyhnutných na prevádzku"/>
    <m/>
    <s v="požiadavky súdov"/>
  </r>
  <r>
    <n v="146"/>
    <x v="0"/>
    <s v="ŠTS "/>
    <s v="kamerový systém"/>
    <x v="3"/>
    <n v="530000"/>
    <x v="1"/>
    <s v="Áno"/>
    <s v="obnova SPZ"/>
    <s v="Nie je iná alternatíva"/>
    <s v="1.Zefektívnenie systému ochrany budovy, 2.Zabezpečenie a obmena technológií nevyhnutných na prevádzku"/>
    <m/>
    <s v="požiadavky súdov"/>
  </r>
  <r>
    <n v="147"/>
    <x v="0"/>
    <s v="ŠTS "/>
    <s v="skener batožiny"/>
    <x v="3"/>
    <n v="40000"/>
    <x v="1"/>
    <s v="Áno"/>
    <s v="obnova SPZ"/>
    <s v="Nie je iná alternatíva"/>
    <s v="1.Zefektívnenie systému ochrany budovy, 2.Zabezpečenie a obmena technológií nevyhnutných na prevádzku"/>
    <m/>
    <s v="požiadavky súdov"/>
  </r>
  <r>
    <n v="149"/>
    <x v="0"/>
    <s v="OS Topoľčany"/>
    <s v="archív - posuvné regále"/>
    <x v="3"/>
    <n v="285000"/>
    <x v="1"/>
    <s v="Áno"/>
    <s v="obnova SPZ"/>
    <s v="Nie je iná alternatíva"/>
    <s v="1.Zefektívnenie systému ochrany budovy, 2.Zabezpečenie a obmena technológií nevyhnutných na prevádzku"/>
    <m/>
    <s v="požiadavky súdov"/>
  </r>
  <r>
    <n v="150"/>
    <x v="0"/>
    <s v="OS P. Bystrica"/>
    <s v="posuvné regále do archívu"/>
    <x v="3"/>
    <n v="142200"/>
    <x v="1"/>
    <s v="Áno"/>
    <s v="obnova SPZ"/>
    <s v="Nie je iná alternatíva"/>
    <s v="1.Zefektívnenie systému ochrany budovy, 2.Zabezpečenie a obmena technológií nevyhnutných na prevádzku"/>
    <m/>
    <s v="požiadavky súdov"/>
  </r>
  <r>
    <n v="152"/>
    <x v="0"/>
    <s v="OS Vranov n. T."/>
    <s v="regálový systém do archívu"/>
    <x v="3"/>
    <n v="90000"/>
    <x v="1"/>
    <s v="Áno"/>
    <s v="obnova SPZ"/>
    <s v="Nie je iná alternatíva"/>
    <s v="1.Zefektívnenie systému ochrany budovy, 2.Zabezpečenie a obmena technológií nevyhnutných na prevádzku"/>
    <m/>
    <s v="požiadavky súdov"/>
  </r>
  <r>
    <n v="153"/>
    <x v="0"/>
    <s v="OS Dolný Kubín"/>
    <s v="posuvné regále do archívu"/>
    <x v="3"/>
    <n v="15000"/>
    <x v="1"/>
    <s v="Áno"/>
    <s v="obnova SPZ"/>
    <s v="Nie je iná alternatíva"/>
    <s v="1.Zefektívnenie systému ochrany budovy, 2.Zabezpečenie a obmena technológií nevyhnutných na prevádzku"/>
    <m/>
    <s v="požiadavky súdov"/>
  </r>
  <r>
    <n v="155"/>
    <x v="0"/>
    <s v="OS Bánovce n.B."/>
    <s v="prístupový systém (odomykanie a zamykanie hlavných dverí) na ochranu budovy pred nepovoleným vstupom"/>
    <x v="3"/>
    <n v="2500"/>
    <x v="1"/>
    <s v="Áno"/>
    <s v="obnova SPZ"/>
    <s v="Nie je iná alternatíva"/>
    <s v="1.Zefektívnenie systému ochrany budovy, 2.Zabezpečenie a obmena technológií nevyhnutných na prevádzku"/>
    <m/>
    <s v="požiadavky súdov"/>
  </r>
  <r>
    <n v="156"/>
    <x v="0"/>
    <s v="OS Revúca"/>
    <s v="dochádzkový systém"/>
    <x v="3"/>
    <n v="2210"/>
    <x v="1"/>
    <s v="Áno"/>
    <s v="obnova SPZ"/>
    <s v="Nie je iná alternatíva"/>
    <s v="1.Zefektívnenie systému ochrany budovy, 2.Zabezpečenie a obmena technológií nevyhnutných na prevádzku"/>
    <m/>
    <s v="požiadavky súdov"/>
  </r>
  <r>
    <n v="157"/>
    <x v="1"/>
    <s v="ZVJS"/>
    <s v="Rekonštrukcia tepelnej obálky ubytovacích väzenských objektov (ústav Banská Bystrica-Kráľová,  Dubnica nad Váhom, Košice, nemocnica pre obv.  a ods. Trenčín, Nitra, Leopoldov)"/>
    <x v="0"/>
    <n v="61500000"/>
    <x v="1"/>
    <s v="Áno"/>
    <s v="Obmena technológií nevyhnutných na prevádzku väzenských zariadení"/>
    <s v="nie je alternatíva"/>
    <s v="Zvyšovanie energetickej efektivity budov štátu,Dôstojné podmienky pre pre väznené osoby a pre výkon služobných činností personálu ZVJS. Dôstojné podmienky pre pre väznené osoby a pre výkon služobných činností personálu ZVJS"/>
    <m/>
    <s v="ZVJS"/>
  </r>
  <r>
    <n v="158"/>
    <x v="1"/>
    <s v="ZVJS"/>
    <s v="Rekonštrukcia tepelnej obálky ubytovacích väzenských objektov (ústav Želiezovce, Nitra Chrenová, Ružomberok, Levoča, Košice Šaca)"/>
    <x v="0"/>
    <n v="52980000"/>
    <x v="1"/>
    <s v="Áno"/>
    <s v="Obmena technológií nevyhnutných na prevádzku väzenských zariadení"/>
    <s v="nie je alternatíva"/>
    <s v="Zvyšovanie energetickej efektivity budov štátu,Dôstojné podmienky pre pre väznené osoby a pre výkon služobných činností personálu ZVJS"/>
    <m/>
    <s v="ZVJS"/>
  </r>
  <r>
    <n v="159"/>
    <x v="1"/>
    <s v="ZVJS"/>
    <s v="Výstavba školiaceho a výcvikového strediska ZVJS"/>
    <x v="0"/>
    <n v="29801117"/>
    <x v="1"/>
    <s v="Áno"/>
    <s v=" Zvyšovanie ubytovacích kapacít a zvyšovanie ubytovacej plochy so skvalitnením priestorových podmienok resocializácie väznených _x000a_osôb"/>
    <s v="nie je alternatíva"/>
    <s v="Dôstojné podmienky pre väznené osoby a pre výkon služobných činností personálu ZVJS"/>
    <m/>
    <s v="ZVJS"/>
  </r>
  <r>
    <n v="160"/>
    <x v="1"/>
    <s v="ZVJS"/>
    <s v="Rekonštrukcia  tepelného hospodárstva (v ústave Banská Bystrica-Kráľová, Dubnica nad Váhom, Košice, Trenčín, Nitra, Leopoldov, Hrnčiarovce nad Parnou)"/>
    <x v="0"/>
    <n v="16500000"/>
    <x v="1"/>
    <s v="Áno"/>
    <s v="Obmena technológií nevyhnutných na prevádzku väzenských zariadení"/>
    <s v="nie je alternatíva"/>
    <s v="Zvyšovanie energetickej efektivity budov štátu"/>
    <m/>
    <s v="ZVJS"/>
  </r>
  <r>
    <n v="161"/>
    <x v="1"/>
    <s v="ZVJS"/>
    <s v="Rekonštrukcia a modernizácia  objektu monobloku v ÚVTOS Hrnčiarovce nad Parnou - tepelná obálka"/>
    <x v="0"/>
    <n v="16300000"/>
    <x v="1"/>
    <s v="Áno"/>
    <s v="Obmena technológií nevyhnutných na prevádzku väzenských zariadení"/>
    <s v="nie je alternatíva"/>
    <s v="Zvyšovanie energetickej efektivity budov štátu,Dôstojné podmienky pre pre väznené osoby a pre výkon služobných činností personálu ZVJS"/>
    <m/>
    <s v="ZVJS"/>
  </r>
  <r>
    <n v="162"/>
    <x v="1"/>
    <s v="ZVJS"/>
    <s v="Vybudovať pri všetkých ústavoch priorotine profilovaných na VTOS v min.stupni stráženia otvorené väznice/otvorené oddelenia s kapacitou min.10% z celkovej kapacity min.stupňa stráženia"/>
    <x v="0"/>
    <n v="15500000"/>
    <x v="1"/>
    <s v="Áno"/>
    <s v="Zvyšovanie ubytovacích kapacít a zvyšovanie ubytovacej plochy so skvalitnením priestorových podmienok resocializácie väznených"/>
    <s v="nie je alternatíva"/>
    <s v="Dôstojné podmienky pre väznené osoby a pre výkon služobných činností personálu ZVJS"/>
    <m/>
    <s v="ZVJS"/>
  </r>
  <r>
    <n v="163"/>
    <x v="1"/>
    <s v="ZVJS"/>
    <s v="Rekonštrukcia a modernizácia tepelného hospodárstva (v ústave Košice-Šaca, Prešov, Želiezovce, Žilina, Nitra-Chrenová, Ružomberok, Levoča, Ilava, LRS Kováčová)"/>
    <x v="0"/>
    <n v="10050000"/>
    <x v="1"/>
    <s v="Áno"/>
    <s v="Obmena technológií nevyhnutných na prevádzku väzenských zariadení"/>
    <s v="nie je alternatíva"/>
    <s v="Zvyšovanie energetickej efektivity budov štátu"/>
    <m/>
    <s v="ZVJS"/>
  </r>
  <r>
    <n v="164"/>
    <x v="1"/>
    <s v="ZVJS"/>
    <s v="Odstraňovanie havarijných stavov v oblasti nehnuteľného majetku"/>
    <x v="0"/>
    <n v="10000000"/>
    <x v="1"/>
    <s v="Áno"/>
    <s v="Odstránenie havárijných stavov"/>
    <s v="nie je alternatíva"/>
    <s v="Zvyšovanie energetickej efektivity budov štátu"/>
    <m/>
    <s v="ZVJS"/>
  </r>
  <r>
    <n v="165"/>
    <x v="1"/>
    <s v="ZVJS"/>
    <s v="Výstavba objektu pre výkon trestu ÚVV a ÚVTOS Žilina"/>
    <x v="0"/>
    <n v="8000000"/>
    <x v="1"/>
    <s v="Áno"/>
    <s v=" Zvyšovanie ubytovacích kapacít a zvyšovanie ubytovacej plochy so skvalitnením priestorových podmienok resocializácie väznených _x000a_osôb"/>
    <s v="nie je alternatíva"/>
    <s v="Dôstojné podmienky pre väznené osoby a pre výkon služobných činností personálu ZVJS"/>
    <m/>
    <s v="ZVJS"/>
  </r>
  <r>
    <n v="166"/>
    <x v="1"/>
    <s v="ZVJS"/>
    <s v="Rozšírenie ubytovacej kapacity v ústave Nitra-Chrenová"/>
    <x v="0"/>
    <n v="8000000"/>
    <x v="1"/>
    <s v="Áno"/>
    <s v=" Zvyšovanie ubytovacích kapacít a zvyšovanie ubytovacej plochy so skvalitnením priestorových podmienok resocializácie väznených _x000a_osôb"/>
    <s v="nie je alternatíva"/>
    <s v="Dôstojné podmienky pre väznené osoby a pre výkon služobných činností personálu ZVJS"/>
    <m/>
    <s v="ZVJS"/>
  </r>
  <r>
    <n v="167"/>
    <x v="1"/>
    <s v="ZVJS"/>
    <s v="Rekonštrukcia objektov ubytovne v ÚVTOS Dubnica n/Váhom"/>
    <x v="0"/>
    <n v="8000000"/>
    <x v="1"/>
    <s v="Áno"/>
    <s v=" Zvyšovanie ubytovacích kapacít a zvyšovanie ubytovacej plochy so skvalitnením priestorových podmienok resocializácie väznených _x000a_osôb"/>
    <s v="nie je alternatíva"/>
    <s v="Dôstojné podmienky pre väznené osoby a pre výkon služobných činností personálu ZVJS"/>
    <m/>
    <s v="ZVJS"/>
  </r>
  <r>
    <n v="168"/>
    <x v="1"/>
    <s v="ZVJS"/>
    <s v="Viacúčelový komplex objekt č. 3 v ústave Ilava"/>
    <x v="0"/>
    <n v="7495000"/>
    <x v="1"/>
    <s v="Áno"/>
    <s v="Obmena technológií nevyhnutných na prevádzku väzenských zariadení"/>
    <s v="nie je alternatíva"/>
    <s v="Zvyšovanie energetickej efektivity budov štátu,Dôstojné podmienky pre pre väznené osoby a pre výkon služobných činností personálu ZVJS"/>
    <m/>
    <s v="ZVJS"/>
  </r>
  <r>
    <n v="169"/>
    <x v="1"/>
    <s v="ZVJS"/>
    <s v="Komplexná rekonštrukcia objektov ústavu Žilina"/>
    <x v="0"/>
    <n v="6570000"/>
    <x v="1"/>
    <s v="Áno"/>
    <s v=" Zvyšovanie ubytovacích kapacít a zvyšovanie ubytovacej plochy so skvalitnením priestorových podmienok resocializácie väznených _x000a_osôb"/>
    <s v="nie je alternatíva"/>
    <s v="Dôstojné podmienky pre väznené osoby a pre výkon služobných činností personálu ZVJS"/>
    <m/>
    <s v="ZVJS"/>
  </r>
  <r>
    <n v="170"/>
    <x v="1"/>
    <s v="ZVJS"/>
    <s v="Výstavba hál v ÚVTOS Košice Šaca a ÚVTOS Hrnčiarovce nad Parnou"/>
    <x v="0"/>
    <n v="5100000"/>
    <x v="1"/>
    <s v="Áno"/>
    <s v="Vytvorenie podmienok pre zamestnávanie odsúdených"/>
    <s v="nie je alternatíva"/>
    <s v="Dôstojné podmienky pre väznené osoby a pre výkon služobných činností personálu ZVJS"/>
    <m/>
    <s v="ZVJS"/>
  </r>
  <r>
    <n v="171"/>
    <x v="1"/>
    <s v="ZVJS"/>
    <s v="Nadstavba objektov F a N v Nemocnici pre obvinených a odsúdených a ÚVTOS Trenčín"/>
    <x v="0"/>
    <n v="4560000"/>
    <x v="1"/>
    <s v="Áno"/>
    <s v=" Zvyšovanie ubytovacích kapacít a zvyšovanie ubytovacej plochy so skvalitnením priestorových podmienok resocializácie väznených _x000a_osôb"/>
    <s v="nie je alternatíva"/>
    <s v="Dôstojné podmienky pre väznené osoby a pre výkon služobných činností personálu ZVJS"/>
    <m/>
    <s v="ZVJS"/>
  </r>
  <r>
    <n v="172"/>
    <x v="1"/>
    <s v="ZVJS"/>
    <s v="Rekonštrukcia stravovacej prevádzky ústavu Košice – Šaca, Hrnčiarovce nad Parnou"/>
    <x v="0"/>
    <n v="4500000"/>
    <x v="1"/>
    <s v="Áno"/>
    <s v="Obmena technológií nevyhnutných na prevádzku väzenských zariadení"/>
    <s v="nie je alternatíva"/>
    <s v="Zvyšovanie energetickej efektivity budov štátu,Dôstojné podmienky pre pre väznené osoby a pre výkon služobných činností personálu ZVJS"/>
    <m/>
    <s v="ZVJS"/>
  </r>
  <r>
    <n v="173"/>
    <x v="1"/>
    <s v="ZVJS"/>
    <s v="Rekonštrukcia objektu OO Šváby pri ÚVTOS Prešov - zriadenie oddelenia výkonu trestu pre odsúdené ženy"/>
    <x v="0"/>
    <n v="4500000"/>
    <x v="1"/>
    <s v="Áno"/>
    <s v=" Zvyšovanie ubytovacích kapacít a zvyšovanie ubytovacej plochy so skvalitnením priestorových podmienok resocializácie väznených _x000a_osôb"/>
    <s v="nie je alternatíva"/>
    <s v="Dôstojné podmienky pre väznené osoby a pre výkon služobných činností personálu ZVJS"/>
    <m/>
    <s v="ZVJS"/>
  </r>
  <r>
    <n v="174"/>
    <x v="1"/>
    <s v="ZVJS"/>
    <s v="Rekonštrukcia vnútorných priestorov stravovacích prevádzok v ÚVTOS Želiezovce a ÚVV a ÚVTOS Prešov"/>
    <x v="0"/>
    <n v="4160000"/>
    <x v="1"/>
    <s v="Áno"/>
    <s v="Obmena technológií nevyhnutných na prevádzku väzenských zariadení"/>
    <s v="nie je alternatíva"/>
    <s v="Zvyšovanie energetickej efektivity budov štátu,Dôstojné podmienky pre pre väznené osoby a pre výkon služobných činností personálu ZVJS"/>
    <m/>
    <s v="ZVJS"/>
  </r>
  <r>
    <n v="175"/>
    <x v="1"/>
    <s v="ZVJS"/>
    <s v="Rekonštrukcia výrobnej haly v ÚVTOS Sučany"/>
    <x v="0"/>
    <n v="3408000"/>
    <x v="1"/>
    <s v="Áno"/>
    <s v="Vytvorenie podmienok pre zamestnávanie odsúdených"/>
    <s v="nie je alternatíva"/>
    <s v="Dôstojné podmienky pre väznené osoby a pre výkon služobných činností personálu ZVJS"/>
    <m/>
    <s v="ZVJS"/>
  </r>
  <r>
    <n v="176"/>
    <x v="1"/>
    <s v="ZVJS"/>
    <s v="Rekonštrukcia obj. č. 6 ubytovňa odsúdených - Ilava"/>
    <x v="0"/>
    <n v="3253000"/>
    <x v="1"/>
    <s v="Áno"/>
    <s v=" Zvyšovanie ubytovacích kapacít a zvyšovanie ubytovacej plochy so skvalitnením priestorových podmienok resocializácie väznených _x000a_osôb"/>
    <s v="nie je alternatíva"/>
    <s v="Dôstojné podmienky pre väznené osoby a pre výkon služobných činností personálu ZVJS"/>
    <m/>
    <s v="ZVJS"/>
  </r>
  <r>
    <n v="177"/>
    <x v="1"/>
    <s v="ZVJS"/>
    <s v="Rekonštrukcia prevádzkových priestorov Levoča"/>
    <x v="0"/>
    <n v="3200000"/>
    <x v="1"/>
    <s v="Áno"/>
    <s v=" Zvyšovanie ubytovacích kapacít a zvyšovanie ubytovacej plochy so skvalitnením priestorových podmienok resocializácie väznených _x000a_osôb"/>
    <s v="nie je alternatíva"/>
    <s v="Dôstojné podmienky pre väznené osoby a pre výkon služobných činností personálu ZVJS"/>
    <m/>
    <s v="ZVJS"/>
  </r>
  <r>
    <n v="178"/>
    <x v="1"/>
    <s v="ZVJS"/>
    <s v="Rekonštrukcia objektu č. 19 v ÚVTOS a ÚVV Leopoldov "/>
    <x v="0"/>
    <n v="2802000"/>
    <x v="1"/>
    <s v="Áno"/>
    <s v=" Zvyšovanie ubytovacích kapacít a zvyšovanie ubytovacej plochy so skvalitnením priestorových podmienok resocializácie väznených _x000a_osôb"/>
    <s v="nie je alternatíva"/>
    <s v="Dôstojné podmienky pre väznené osoby a pre výkon služobných činností personálu ZVJS"/>
    <m/>
    <s v="ZVJS"/>
  </r>
  <r>
    <n v="179"/>
    <x v="1"/>
    <s v="ZVJS"/>
    <s v="Rekonštrukcia a modernizácia tepelného hospodárstva (v ústave Sučany, OO Sabinov)"/>
    <x v="0"/>
    <n v="2655000"/>
    <x v="1"/>
    <s v="Áno"/>
    <s v="Obmena technológií nevyhnutných na prevádzku väzenských zariadení"/>
    <s v="nie je alternatíva"/>
    <s v="Zvyšovanie energetickej efektivity budov štátu"/>
    <m/>
    <s v="ZVJS"/>
  </r>
  <r>
    <n v="180"/>
    <x v="1"/>
    <s v="ZVJS"/>
    <s v="Rekonštrukcia centrálnej spádovej práčovne v ústave Želiezovce, Sučany"/>
    <x v="0"/>
    <n v="2500000"/>
    <x v="1"/>
    <s v="Áno"/>
    <s v="Obmena technológií nevyhnutných na prevádzku väzenských zariadení"/>
    <s v="nie je alternatíva"/>
    <s v="Zvyšovanie energetickej efektivity budov štátu,Dôstojné podmienky pre pre väznené osoby a pre výkon služobných činností personálu ZVJS"/>
    <m/>
    <s v="ZVJS"/>
  </r>
  <r>
    <n v="181"/>
    <x v="1"/>
    <s v="ZVJS"/>
    <s v="Rekonštrukcia čistiarne odpadových vôd v ÚVTOS Želiezovce a ÚVV a ÚVTOS Leopoldov"/>
    <x v="0"/>
    <n v="2200000"/>
    <x v="1"/>
    <s v="Áno"/>
    <s v="Obmena technológií nevyhnutných na prevádzku väzenských zariadení"/>
    <s v="nie je alternatíva"/>
    <s v="Zvyšovanie energetickej efektivity budov štátu"/>
    <m/>
    <s v="ZVJS"/>
  </r>
  <r>
    <n v="182"/>
    <x v="1"/>
    <s v="ZVJS"/>
    <s v="Vybudovať oddiel pre výkon trestu ods. matiek s deťmi do 3 rokov"/>
    <x v="0"/>
    <n v="2000000"/>
    <x v="1"/>
    <s v="Áno"/>
    <s v=" Zvyšovanie ubytovacích kapacít a zvyšovanie ubytovacej plochy so skvalitnením priestorových podmienok resocializácie väznených _x000a_osôb"/>
    <s v="nie je alternatíva"/>
    <s v="Dôstojné podmienky pre väznené osoby a pre výkon služobných činností personálu ZVJS"/>
    <m/>
    <s v="ZVJS"/>
  </r>
  <r>
    <n v="183"/>
    <x v="1"/>
    <s v="ZVJS"/>
    <s v="Rekonštrukcia centrálnej spádovej práčovne v ústave Leopoldov, Ilava"/>
    <x v="0"/>
    <n v="2000000"/>
    <x v="1"/>
    <s v="Áno"/>
    <s v="Obmena technológií nevyhnutných na prevádzku väzenských zariadení"/>
    <s v="nie je alternatíva"/>
    <s v="Zvyšovanie energetickej efektivity budov štátu,Dôstojné podmienky pre pre väznené osoby a pre výkon služobných činností personálu ZVJS"/>
    <m/>
    <s v="ZVJS"/>
  </r>
  <r>
    <n v="184"/>
    <x v="1"/>
    <s v="ZVJS"/>
    <s v="Realizovať vodozádržné opatrenia vo vybraných ústavoch zboru"/>
    <x v="0"/>
    <n v="2000000"/>
    <x v="1"/>
    <s v="Áno"/>
    <s v="Efektívnejšie nakladanie so zrážkovou  vodou"/>
    <s v="nie je alternatíva"/>
    <s v="Zníženie nákladov na odvod zrážkovej vody"/>
    <m/>
    <s v="ZVJS"/>
  </r>
  <r>
    <n v="185"/>
    <x v="1"/>
    <s v="ZVJS"/>
    <s v="Trvalo vyčleniť/zrekonštruovať v ústavoch zboru cely/izby ako bezbarieérovú lôžkovú časť ZZ s kapacitou min. 1% z ubytovacej kapacity ústavu"/>
    <x v="0"/>
    <n v="1319700"/>
    <x v="1"/>
    <s v="Áno"/>
    <s v="Odstránenie diskriminácie z dôvodu zdravotného stavu"/>
    <s v="nie je alternatíva"/>
    <s v="Dôstojné podmienky pre väznené osoby a pre výkon služobných činností personálu ZVJS"/>
    <m/>
    <s v="ZVJS"/>
  </r>
  <r>
    <n v="186"/>
    <x v="1"/>
    <s v="ZVJS"/>
    <s v="Rekonštrukcia a modernizácia ČOV v ústave Sučany"/>
    <x v="0"/>
    <n v="1175000"/>
    <x v="1"/>
    <s v="Áno"/>
    <s v="Obmena technológií nevyhnutných na prevádzku väzenských zariadení"/>
    <s v="nie je alternatíva"/>
    <s v="Zvyšovanie energetickej efektivity budov štátu,Dôstojné podmienky pre pre väznené osoby a pre výkon služobných činností personálu ZVJS"/>
    <m/>
    <s v="ZVJS"/>
  </r>
  <r>
    <n v="187"/>
    <x v="1"/>
    <s v="ZVJS"/>
    <s v="Zabezpečiť vo vybraných ústavoch v rámci zboru znižovanie biologicky rozložiteľných komunálnych odpadov ich zhodnocovanie pomocou kompostérov respektíve zriadením malých kompostární"/>
    <x v="0"/>
    <n v="1000000"/>
    <x v="1"/>
    <s v="Áno"/>
    <s v="Efektívnejšie nakladanie so vzniknutými odpadmi"/>
    <s v="nie je alternatíva"/>
    <s v="Zníženie nákladov na odpad a jeho efektívnejšie zhodnocovanie"/>
    <m/>
    <s v="ZVJS"/>
  </r>
  <r>
    <n v="188"/>
    <x v="1"/>
    <s v="ZVJS"/>
    <s v="Rekonštrukcia rozvodov ZTI a sociálnych priestorov v ÚVV a ÚVTOS Banská Bystrica "/>
    <x v="0"/>
    <n v="900000"/>
    <x v="1"/>
    <s v="Áno"/>
    <s v="Obmena technológií nevyhnutných na prevádzku väzenských zariadení"/>
    <s v="nie je alternatíva"/>
    <s v="Zvyšovanie energetickej efektivity budov štátu,Dôstojné podmienky pre pre väznené osoby a pre výkon služobných činností personálu ZVJS"/>
    <m/>
    <s v="ZVJS"/>
  </r>
  <r>
    <n v="189"/>
    <x v="1"/>
    <s v="ZVJS"/>
    <s v="Výstavba čistiarne odpadových vôd v ÚVTOS Hrnčiarovce nad Parnou"/>
    <x v="0"/>
    <n v="860000"/>
    <x v="1"/>
    <s v="Áno"/>
    <s v="Obmena technológií nevyhnutných na prevádzku väzenských zariadení"/>
    <s v="nie je alternatíva"/>
    <s v="Zvyšovanie energetickej efektivity budov štátu"/>
    <m/>
    <s v="ZVJS"/>
  </r>
  <r>
    <n v="190"/>
    <x v="1"/>
    <s v="ZVJS"/>
    <s v="Rekonštrukcia ohradného múru v ÚVTOS Košice Šaca"/>
    <x v="0"/>
    <n v="719000"/>
    <x v="1"/>
    <s v="Áno"/>
    <s v="Zabezpečenie budovania a rozvoja bezpečnostných a komunikačných systémov ústavov zboru"/>
    <s v="nie je alternatíva"/>
    <s v="Zvyšovanie energetickej efektivity budov štátu,Dôstojné podmienky pre pre väznené osoby a pre výkon služobných činností personálu ZVJS"/>
    <m/>
    <s v="ZVJS"/>
  </r>
  <r>
    <n v="191"/>
    <x v="1"/>
    <s v="ZVJS"/>
    <s v="Bariérový múr ÚVTOS Košice Šaca - Sanácia východnej a južnej časti"/>
    <x v="0"/>
    <n v="481000"/>
    <x v="1"/>
    <s v="Áno"/>
    <s v="Zabezpečenie budovania a rozvoja bezpečnostných a komunikačných systémov ústavov zboru"/>
    <s v="nie je alternatíva"/>
    <s v="Zvyšovanie energetickej efektivity budov štátu,Dôstojné podmienky pre pre väznené osoby a pre výkon služobných činností personálu ZVJS"/>
    <m/>
    <s v="ZVJS"/>
  </r>
  <r>
    <n v="192"/>
    <x v="1"/>
    <s v="ZVJS"/>
    <s v="Zabezpečiť v každom ústave na VV bezbariérový  prístup imobilnej väznenej osobe k zabezpečeniu jej základných práv a ostatných práv"/>
    <x v="0"/>
    <n v="231000"/>
    <x v="1"/>
    <s v="Áno"/>
    <s v="Odstránenie diskriminácie z dôvodu zdravotného stavu"/>
    <s v="nie je alternatíva"/>
    <s v="Dôstojné podmienky pre väznené osoby a pre výkon služobných činností personálu ZVJS"/>
    <m/>
    <s v="ZVJS"/>
  </r>
  <r>
    <n v="193"/>
    <x v="1"/>
    <s v="ZVJS"/>
    <s v="Zabezpečiť bezbarierový prístup, ktorým sa v súlade so zákonom vo všetkých ústavoch umožní ľuďom s obmedzenou schopnosťou navštíviť väznené osoby"/>
    <x v="0"/>
    <n v="117000"/>
    <x v="1"/>
    <s v="Áno"/>
    <s v="Odstránenie diskriminácie z dôvodu zdravotného stavu"/>
    <s v="nie je alternatíva"/>
    <s v="Dôstojné podmienky pre väznené osoby a pre výkon služobných činností personálu ZVJS"/>
    <m/>
    <s v="ZVJS"/>
  </r>
  <r>
    <n v="194"/>
    <x v="1"/>
    <s v="ZVJS"/>
    <s v="Rekonštrukcia a modernizácia výťahu v ÚVTOS a ÚVV Košice"/>
    <x v="0"/>
    <n v="83400"/>
    <x v="1"/>
    <s v="Áno"/>
    <s v="Obmena technológií nevyhnutných na prevádzku väzenských zariadení"/>
    <s v="nie je alternatíva"/>
    <s v="Zvyšovanie energetickej efektivity budov štátu,Dôstojné podmienky pre pre väznené osoby a pre výkon služobných činností personálu ZVJS"/>
    <m/>
    <s v="ZVJS"/>
  </r>
  <r>
    <n v="195"/>
    <x v="1"/>
    <s v="ZVJS"/>
    <s v="Vybaviť každý ústav dostatočným počtom kioskov / tabletov určených na elektronickú komunikáciu väznených osôb s personálom zboru (podávanie elektronických žiadaniek) – jedno koncové zariadenie na maximálne 20 väznených osôb"/>
    <x v="1"/>
    <n v="2000000"/>
    <x v="1"/>
    <s v="Áno"/>
    <s v="Zabezpečenie elektronickej komunikácie väznených osôb s personálom zboru"/>
    <s v="nie je alternatíva"/>
    <s v="Zabezpečovanie obmeny hardwarového a softwarového vybavenia v zbore z dôvodu morálnej alebo fyzickej zastaranosti "/>
    <m/>
    <s v="ZVJS"/>
  </r>
  <r>
    <n v="196"/>
    <x v="1"/>
    <s v="ZVJS"/>
    <s v="zabezpečenie obmeny aktívnych a pasívnych prvkov sieťovej infraštruktúry zboru"/>
    <x v="1"/>
    <n v="1800000"/>
    <x v="1"/>
    <s v="Áno"/>
    <s v="zabezpečenie technických podmienok pre prácu zamestnancov a príslušníkov zboru, morálna a fyzická zastaranosť zariadení "/>
    <s v="nie je alternatíva"/>
    <s v="Zabezpečovanie obmeny hardwarového a softwarového vybavenia v zbore z dôvodu morálnej alebo fyzickej zastaranosti "/>
    <m/>
    <s v="ZVJS"/>
  </r>
  <r>
    <n v="197"/>
    <x v="1"/>
    <s v="ZVJS"/>
    <s v="zabezpečenie obmeny serverov a diskových polí určených pre účely zabezpečenia virtuálneho prostredia v rámci datacentier organizačných zložiek zboru"/>
    <x v="1"/>
    <n v="1500000"/>
    <x v="1"/>
    <s v="Áno"/>
    <s v="morálna a fyzická zastaranosť  HW"/>
    <s v="nie je alternatíva"/>
    <s v="Zabezpečovanie obmeny hardwarového a softwarového vybavenia v zbore z dôvodu morálnej alebo fyzickej zastaranosti "/>
    <m/>
    <s v="ZVJS"/>
  </r>
  <r>
    <n v="198"/>
    <x v="1"/>
    <s v="ZVJS"/>
    <s v="Vytvoriť monitorovacie a dohľadové centrum (SIEM a SOC)"/>
    <x v="1"/>
    <n v="1500000"/>
    <x v="1"/>
    <s v="Áno"/>
    <s v="Zvýšenie bezpečnosti sietí a informačných systémov a zabezpečenie dodržiavania súladu so zákonom č. 69/2020"/>
    <s v="nie je alternatíva"/>
    <s v="Zabezpečenie zvýšenia bezpečnosti a monitoringu v prostredí sietí a IS zboru"/>
    <m/>
    <s v="ZVJS"/>
  </r>
  <r>
    <n v="199"/>
    <x v="1"/>
    <s v="ZVJS"/>
    <s v="zabezpečenie obmeny licencií emailových serverov a  databázových serverov spolu s užívateľskými licenciami (CAL)"/>
    <x v="1"/>
    <n v="1200000"/>
    <x v="1"/>
    <s v="Áno"/>
    <s v="morálna a fyzická zastaranosť  SW"/>
    <s v="nie je alternatíva"/>
    <s v="Zabezpečenie zvýšenia bezpečnosti a monitoringu v prostredí sietí a IS zboru"/>
    <m/>
    <s v="ZVJS"/>
  </r>
  <r>
    <n v="200"/>
    <x v="1"/>
    <s v="ZVJS"/>
    <s v="Vytvoriť geografický cluster datacentra zboru"/>
    <x v="1"/>
    <n v="1000000"/>
    <x v="1"/>
    <s v="Áno"/>
    <s v="Zvýšenie bezpečnosti sietí a informačných systémov a zabezpečenie dodržiavania súladu so zákonom č. 69/2018"/>
    <s v="nie je alternatíva"/>
    <s v="Zabezpečovanie obmeny hardwarového a softwarového vybavenia v zbore z dôvodu morálnej alebo fyzickej zastaranosti "/>
    <m/>
    <s v="ZVJS"/>
  </r>
  <r>
    <n v="201"/>
    <x v="1"/>
    <s v="ZVJS"/>
    <s v="Zabezpečiť obstaranie komplexného stravovacieho systému zabezpečujúceho elektronické objednávanie stravy pre príslušníkov  a zamestnancov zboru podľa funkčných požiadaviek zboru"/>
    <x v="1"/>
    <n v="800000"/>
    <x v="1"/>
    <s v="Áno"/>
    <s v="zabezpečenie technických podmienok pre prácu zamestnancov a príslušníkov zboru, morálna a fyzická zastaranosť zariadení "/>
    <s v="nie je alternatíva"/>
    <s v="Zabezpečenie budovania a rozvoja častí Informačného systému zboru"/>
    <m/>
    <s v="ZVJS"/>
  </r>
  <r>
    <n v="202"/>
    <x v="1"/>
    <s v="ZVJS"/>
    <s v="zabezpečenie obmeny/upgrade serverov zabezpečujúcich beh virtualizačného prostredia datacentra na Generálnom riaditeľstve zboru"/>
    <x v="1"/>
    <n v="250000"/>
    <x v="1"/>
    <s v="Áno"/>
    <s v="zabezpečenie technických podmienok pre prácu zamestnancov a príslušníkov zboru, morálna a fyzická zastaranosť zariadení "/>
    <s v="nie je alternatíva"/>
    <s v="Zabezpečovanie obmeny hardwarového a softwarového vybavenia v zbore z dôvodu morálnej alebo fyzickej zastaranosti "/>
    <m/>
    <s v="ZVJS"/>
  </r>
  <r>
    <n v="203"/>
    <x v="1"/>
    <s v="ZVJS"/>
    <s v="Vytvoriť zálohovacie/replikačné datacentrum zboru"/>
    <x v="1"/>
    <n v="200000"/>
    <x v="1"/>
    <s v="Áno"/>
    <s v="Zvýšenie bezpečnosti sietí a informačných systémov a zabezpečenie dodržiavania súladu so zákonom č. 69/2019"/>
    <s v="nie je alternatíva"/>
    <s v="Zabezpečovanie obmeny hardwarového a softwarového vybavenia v zbore z dôvodu morálnej alebo fyzickej zastaranosti "/>
    <m/>
    <s v="ZVJS"/>
  </r>
  <r>
    <n v="204"/>
    <x v="1"/>
    <s v="ZVJS"/>
    <s v="Nasadiť prostriedky autentifikácie používateľov Informačného systému zboru prostredníctvom biometrie alebo dvojcestnej autentifikácie, identifikačných kariet a jednoznačných identifikátorov"/>
    <x v="1"/>
    <n v="200000"/>
    <x v="1"/>
    <s v="Áno"/>
    <s v="Zvýšenie bezpečnosti sietí a informačných systémov a zabezpečenie dodržiavania súladu so zákonom č. 69/2019"/>
    <s v="nie je alternatíva"/>
    <s v="Zabezpečenie zvýšenia bezpečnosti a monitoringu v prostredí sietí a IS zboru"/>
    <m/>
    <s v="ZVJS"/>
  </r>
  <r>
    <n v="205"/>
    <x v="1"/>
    <s v="ZVJS"/>
    <s v="Zabezpečiť obmenu systému zálohovania a obnovy (BCP) aplikácií a serverov produkčnej prevádzky v rámci centrálneho datacentra na Generálnom riaditeľstve zboru"/>
    <x v="1"/>
    <n v="200000"/>
    <x v="1"/>
    <s v="Áno"/>
    <s v="Zvýšenie bezpečnosti sietí a informačných systémov a zabezpečenie dodržiavania súladu so zákonom č. 69/2022"/>
    <s v="nie je alternatíva"/>
    <s v="Zabezpečenie zvýšenia bezpečnosti a monitoringu v prostredí sietí a IS zboru"/>
    <m/>
    <s v="ZVJS"/>
  </r>
  <r>
    <n v="206"/>
    <x v="1"/>
    <s v="ZVJS"/>
    <s v="zabezpečenie generačnej výmeny a modernizácie technických prostriedkov určených na prácu s utajovanými skutočnosťami"/>
    <x v="1"/>
    <n v="160000"/>
    <x v="1"/>
    <s v="Áno"/>
    <s v="zabezpečenie technických podmienok pre prácu zamestnancov a príslušníkov zboru, morálna a fyzická zastaranosť zariadení "/>
    <s v="nie je alternatíva"/>
    <s v="Zabezpečovanie obmeny hardwarového a softwarového vybavenia v zbore z dôvodu morálnej alebo fyzickej zastaranosti "/>
    <m/>
    <s v="ZVJS"/>
  </r>
  <r>
    <n v="207"/>
    <x v="1"/>
    <s v="ZVJS"/>
    <s v="Zabezpečiť funkčnú lustráciu osôb v pátracích informačných systémoch vedených Policajným zborom"/>
    <x v="1"/>
    <n v="100000"/>
    <x v="1"/>
    <s v="Áno"/>
    <s v="zabezpečenie technických podmienok pre prácu zamestnancov a príslušníkov zboru, morálna a fyzická zastaranosť zariadení "/>
    <s v="nie je alternatíva"/>
    <s v="Zabezpečenie budovania a rozvoja častí Informačného systému zboru"/>
    <m/>
    <s v="ZVJS"/>
  </r>
  <r>
    <n v="208"/>
    <x v="1"/>
    <s v="ZVJS"/>
    <s v="Zabezpečiť priamy prístup do evidencie trestných stíhaní osôb"/>
    <x v="1"/>
    <n v="100000"/>
    <x v="1"/>
    <s v="Áno"/>
    <s v="zabezpečenie technických podmienok pre prácu zamestnancov a príslušníkov zboru, morálna a fyzická zastaranosť zariadení "/>
    <s v="nie je alternatíva"/>
    <s v="Zabezpečenie budovania a rozvoja častí Informačného systému zboru"/>
    <m/>
    <s v="ZVJS"/>
  </r>
  <r>
    <n v="209"/>
    <x v="1"/>
    <s v="ZVJS"/>
    <s v="Zabezpečiť priamy prístup do evidencie správnych deliktov a priestupkov"/>
    <x v="1"/>
    <n v="100000"/>
    <x v="1"/>
    <s v="Áno"/>
    <s v="zabezpečenie technických podmienok pre prácu zamestnancov a príslušníkov zboru, morálna a fyzická zastaranosť zariadení "/>
    <s v="nie je alternatíva"/>
    <s v="Zabezpečenie budovania a rozvoja častí Informačného systému zboru"/>
    <m/>
    <s v="ZVJS"/>
  </r>
  <r>
    <n v="210"/>
    <x v="1"/>
    <s v="ZVJS"/>
    <s v="zabezpečenie obmeny serverov zabezpečujúcich prostredie v rámci modulu „Zdravotnícky informačný systém“ zboru"/>
    <x v="1"/>
    <n v="60000"/>
    <x v="1"/>
    <s v="Áno"/>
    <s v="zabezpečenie technických podmienok pre prácu zamestnancov a príslušníkov zboru, morálna a fyzická zastaranosť zariadení "/>
    <s v="nie je alternatíva"/>
    <s v="Zabezpečovanie obmeny hardwarového a softwarového vybavenia v zbore z dôvodu morálnej alebo fyzickej zastaranosti "/>
    <m/>
    <s v="ZVJS"/>
  </r>
  <r>
    <n v="211"/>
    <x v="1"/>
    <s v="ZVJS"/>
    <s v="Obmena vozového parku"/>
    <x v="2"/>
    <n v="8366500"/>
    <x v="1"/>
    <s v="Áno"/>
    <s v="Pravidelná obnova vozového parku"/>
    <s v="nie je alternatíva"/>
    <s v="Bezpečná a efektívna preprava zamestnancov a väznených, nákladová úspora, rozvoj elektromobility - znižovanie emisií."/>
    <m/>
    <s v="ZVJS"/>
  </r>
  <r>
    <n v="212"/>
    <x v="1"/>
    <s v="ZVJS"/>
    <s v="Zabezpečiť modernizáciu a dobudovanie systémov elektronického zabezpečenia ústavov na báze integrovaných bezpečnostných systémov a vybudovanie štruktúry technickej podpory bezpečnostných systémov zboru."/>
    <x v="3"/>
    <n v="39000000"/>
    <x v="1"/>
    <s v="Áno"/>
    <s v="Zabezpečenie budovania a rozvoja bezpečnostných a komunikačných systémov ústavov zboru"/>
    <s v="nie je alternatíva"/>
    <s v="Zabezpečenie budovania a rozvoja bezpečnostných a komunikačných systémov ústavov zboru"/>
    <m/>
    <s v="ZVJS"/>
  </r>
  <r>
    <n v="213"/>
    <x v="1"/>
    <s v="ZVJS"/>
    <s v="Inštalovať v ústavoch s maximálnym stupňom stráženia rušičky dronov"/>
    <x v="3"/>
    <n v="10000000"/>
    <x v="1"/>
    <s v="Áno"/>
    <s v="Zabezpečenie budovania a rozvoja bezpečnostných a komunikačných systémov ústavov zboru"/>
    <s v="nie je alternatíva"/>
    <s v="Zabezpečenie budovania a rozvoja bezpečnostných a komunikačných systémov ústavov zboru"/>
    <m/>
    <s v="ZVJS"/>
  </r>
  <r>
    <n v="214"/>
    <x v="1"/>
    <s v="ZVJS"/>
    <s v="Obstarať do každého ústavu a detenčného ústavu radary na včasnú detekciu dronu a indikáciu jeho letu"/>
    <x v="3"/>
    <n v="7600000"/>
    <x v="1"/>
    <s v="Áno"/>
    <s v="Zabezpečenie budovania a rozvoja bezpečnostných a komunikačných systémov ústavov zboru"/>
    <s v="nie je alternatíva"/>
    <s v="Zabezpečenie budovania a rozvoja bezpečnostných a komunikačných systémov ústavov zboru"/>
    <m/>
    <s v="ZVJS"/>
  </r>
  <r>
    <n v="215"/>
    <x v="1"/>
    <s v="ZVJS"/>
    <s v="Zabezpečiť dobudovanie integrovaného bezpečnostného systému v ústavoch Nitra-Chrenová a Dubnica nad Váhom."/>
    <x v="3"/>
    <n v="6000000"/>
    <x v="1"/>
    <s v="Áno"/>
    <s v="Zabezpečenie budovania a rozvoja bezpečnostných a komunikačných systémov ústavov zboru"/>
    <s v="nie je alternatíva"/>
    <s v="Zabezpečenie budovania a rozvoja bezpečnostných a komunikačných systémov ústavov zboru"/>
    <m/>
    <s v="ZVJS"/>
  </r>
  <r>
    <n v="216"/>
    <x v="1"/>
    <s v="ZVJS"/>
    <s v="Zabezpečiť dobudovanie elektronického zabezpečenia na báze integrovaného bezpečnostného systému v ústavoch Sučany a Želiezovce  - aktuálne prebieha proces VO na dodávateľa dokončenia rozostavaného diela, investičná akcia je rozpočtovo krytá"/>
    <x v="3"/>
    <n v="4809538"/>
    <x v="1"/>
    <s v="Áno"/>
    <s v="Zabezpečenie budovania a rozvoja bezpečnostných a komunikačných systémov ústavov zboru"/>
    <s v="nie je alternatíva"/>
    <s v="Zabezpečenie budovania a rozvoja bezpečnostných a komunikačných systémov ústavov zboru"/>
    <m/>
    <s v="ZVJS"/>
  </r>
  <r>
    <n v="217"/>
    <x v="1"/>
    <s v="ZVJS"/>
    <s v="Monitorovanie oddielov výkonu väzby alebo výkonu trestu v ústavoch zboru "/>
    <x v="3"/>
    <n v="4800000"/>
    <x v="1"/>
    <s v="Áno"/>
    <s v="Zabezpečenie budovania a rozvoja bezpečnostných a komunikačných systémov ústavov zboru"/>
    <s v="nie je alternatíva"/>
    <s v="Zabezpečenie budovania a rozvoja bezpečnostných a komunikačných systémov ústavov zboru"/>
    <m/>
    <s v="ZVJS"/>
  </r>
  <r>
    <n v="218"/>
    <x v="1"/>
    <s v="ZVJS"/>
    <s v="Obmena stravovacích (gastro) technológií "/>
    <x v="3"/>
    <n v="3150000"/>
    <x v="1"/>
    <s v="Áno"/>
    <s v="Obmena technológií nevyhnutných na prevádzku väzenských zariadení"/>
    <s v="nie je alternatíva"/>
    <s v="Obmena technológií nevyhnutných na prevádzku väzenských zariadení"/>
    <m/>
    <s v="ZVJS"/>
  </r>
  <r>
    <n v="219"/>
    <x v="1"/>
    <s v="ZVJS"/>
    <s v="Obmena práčovníckych technológií "/>
    <x v="3"/>
    <n v="2700000"/>
    <x v="1"/>
    <s v="Áno"/>
    <s v="Obmena technológií nevyhnutných na prevádzku väzenských zariadení"/>
    <s v="nie je alternatíva"/>
    <s v="Obmena technológií nevyhnutných na prevádzku väzenských zariadení"/>
    <m/>
    <s v="ZVJS"/>
  </r>
  <r>
    <n v="220"/>
    <x v="1"/>
    <s v="ZVJS"/>
    <s v="Obmena zdravotníckych prístrojov a zariadení"/>
    <x v="3"/>
    <n v="2300000"/>
    <x v="1"/>
    <s v="Áno"/>
    <s v="morálna a fyzická zastaranosť prístrojového vybavenia zdravotníckych zariadení zboru "/>
    <s v="nie je alternatíva"/>
    <s v="Vyhovujúce materiálne a technologické vybavenie zdravotníckych zariadení ústavov zboru a Nemocnice pre obvinených a odsúdených"/>
    <m/>
    <s v="ZVJS"/>
  </r>
  <r>
    <n v="221"/>
    <x v="1"/>
    <s v="ZVJS"/>
    <s v="Kamery na uniformách príslušníkov zboru počas výkonu služby - zavedenie mechanizmu"/>
    <x v="3"/>
    <n v="2200000"/>
    <x v="1"/>
    <s v="Áno"/>
    <s v="Zabezpečenie budovania a rozvoja bezpečnostných a komunikačných systémov ústavov zboru"/>
    <s v="nie je alternatíva"/>
    <s v="Zabezpečenie budovania a rozvoja bezpečnostných a komunikačných systémov ústavov zboru"/>
    <m/>
    <s v="ZVJS"/>
  </r>
  <r>
    <n v="222"/>
    <x v="1"/>
    <s v="ZVJS"/>
    <s v="Obstarať detekčné zariadenia na odhaľovanie mobilných telefónov a iných mobilných elektronických zariadení"/>
    <x v="3"/>
    <n v="2200000"/>
    <x v="1"/>
    <s v="Áno"/>
    <s v="Zabezpečenie budovania a rozvoja bezpečnostných a komunikačných systémov ústavov zboru"/>
    <s v="nie je alternatíva"/>
    <s v="Zabezpečenie budovania a rozvoja bezpečnostných a komunikačných systémov ústavov zboru"/>
    <m/>
    <s v="ZVJS"/>
  </r>
  <r>
    <n v="223"/>
    <x v="1"/>
    <s v="ZVJS"/>
    <s v="Digitalizácia RTG prístrojov zdravotníckych zariadení ústavov na výkon väzby Zboru väzenskej a justičnej stráže + digitalizácia zubných RTG"/>
    <x v="3"/>
    <n v="984000"/>
    <x v="1"/>
    <s v="Áno"/>
    <s v="Zabezpečenie vybavenia v zmysle zákonných povinností poskytovateľa zdravotnej starostlivosti"/>
    <s v="nie je alternatíva"/>
    <s v="Vyhovujúce materiálne a technologické vybavenie zdravotníckych zariadení ústavov zboru a Nemocnice pre obvinených a odsúdených"/>
    <m/>
    <s v="ZVJS"/>
  </r>
  <r>
    <n v="224"/>
    <x v="1"/>
    <s v="ZVJS"/>
    <s v="Zabezpečiť rekonštrukciu signálno-bezpečnostnej techniky v ústave Prešov – Sabinov."/>
    <x v="3"/>
    <n v="800000"/>
    <x v="1"/>
    <s v="Áno"/>
    <s v="Zabezpečenie budovania a rozvoja bezpečnostných a komunikačných systémov ústavov zboru"/>
    <s v="nie je alternatíva"/>
    <s v="Zabezpečenie budovania a rozvoja bezpečnostných a komunikačných systémov ústavov zboru"/>
    <m/>
    <s v="ZVJS"/>
  </r>
  <r>
    <n v="225"/>
    <x v="1"/>
    <s v="ZVJS"/>
    <s v="Obstarať röntgeny batožín"/>
    <x v="3"/>
    <n v="570000"/>
    <x v="1"/>
    <s v="Áno"/>
    <s v="Zabezpečenie budovania a rozvoja bezpečnostných a komunikačných systémov ústavov zboru"/>
    <s v="nie je alternatíva"/>
    <s v="Zabezpečenie budovania a rozvoja bezpečnostných a komunikačných systémov ústavov zboru"/>
    <m/>
    <s v="ZVJS"/>
  </r>
  <r>
    <n v="226"/>
    <x v="1"/>
    <s v="ZVJS"/>
    <s v="Obstarať vozidlovú rádiostanicu s montážnym materiálom a montážou"/>
    <x v="3"/>
    <n v="276000"/>
    <x v="1"/>
    <s v="Áno"/>
    <s v="Zabezpečenie budovania a rozvoja bezpečnostných a komunikačných systémov ústavov zboru"/>
    <s v="nie je alternatíva"/>
    <s v="Zabezpečenie budovania a rozvoja bezpečnostných a komunikačných systémov ústavov zboru"/>
    <m/>
    <s v="ZVJS"/>
  </r>
  <r>
    <n v="227"/>
    <x v="1"/>
    <s v="ZVJS"/>
    <s v="Obstarať online monitorovanie pohybu eskortných vozidiel"/>
    <x v="3"/>
    <n v="198000"/>
    <x v="1"/>
    <s v="Áno"/>
    <s v="Zabezpečenie budovania a rozvoja bezpečnostných a komunikačných systémov ústavov zboru"/>
    <s v="nie je alternatíva"/>
    <s v="Zabezpečenie budovania a rozvoja bezpečnostných a komunikačných systémov ústavov zboru"/>
    <m/>
    <s v="ZVJS"/>
  </r>
  <r>
    <n v="228"/>
    <x v="1"/>
    <s v="ZVJS"/>
    <s v="Obstarať prenosnú ručnú rádiostanicu"/>
    <x v="3"/>
    <n v="141000"/>
    <x v="1"/>
    <s v="Áno"/>
    <s v="Zabezpečenie budovania a rozvoja bezpečnostných a komunikačných systémov ústavov zboru"/>
    <s v="nie je alternatíva"/>
    <s v="Zabezpečenie budovania a rozvoja bezpečnostných a komunikačných systémov ústavov zboru"/>
    <m/>
    <s v="ZVJS"/>
  </r>
  <r>
    <n v="229"/>
    <x v="1"/>
    <s v="ZVJS"/>
    <s v="Obstarať kamerové systémy do interiéru a exteriéru eskortných autobusov v počte minimálne 35 ks"/>
    <x v="3"/>
    <n v="120000"/>
    <x v="1"/>
    <s v="Áno"/>
    <s v="Zabezpečenie budovania a rozvoja bezpečnostných a komunikačných systémov ústavov zboru"/>
    <s v="nie je alternatíva"/>
    <s v="Zabezpečenie budovania a rozvoja bezpečnostných a komunikačných systémov ústavov zboru"/>
    <m/>
    <s v="ZVJS"/>
  </r>
  <r>
    <n v="230"/>
    <x v="1"/>
    <s v="ZVJS"/>
    <s v="Obstarať moderné detektory kovov"/>
    <x v="3"/>
    <n v="110000"/>
    <x v="1"/>
    <s v="Áno"/>
    <s v="Zabezpečenie budovania a rozvoja bezpečnostných a komunikačných systémov ústavov zboru"/>
    <s v="nie je alternatíva"/>
    <s v="Zabezpečenie budovania a rozvoja bezpečnostných a komunikačných systémov ústavov zboru"/>
    <m/>
    <s v="ZVJS"/>
  </r>
  <r>
    <n v="231"/>
    <x v="1"/>
    <s v="ZVJS"/>
    <s v="Obstarať základňovú rádiostanicu"/>
    <x v="3"/>
    <n v="87000"/>
    <x v="1"/>
    <s v="Áno"/>
    <s v="Zabezpečenie budovania a rozvoja bezpečnostných a komunikačných systémov ústavov zboru"/>
    <s v="nie je alternatíva"/>
    <s v="Zabezpečenie budovania a rozvoja bezpečnostných a komunikačných systémov ústavov zboru"/>
    <m/>
    <s v="ZVJS"/>
  </r>
  <r>
    <n v="232"/>
    <x v="1"/>
    <s v="ZVJS"/>
    <s v="Obstarať do každého ústavu a detenčného ústavu drony spolu s preškolením príslušníkov zabezpečujúcich ich obsluhu"/>
    <x v="3"/>
    <n v="73000"/>
    <x v="1"/>
    <s v="Áno"/>
    <s v="Zabezpečenie budovania a rozvoja bezpečnostných a komunikačných systémov ústavov zboru"/>
    <s v="nie je alternatíva"/>
    <s v="Zabezpečenie budovania a rozvoja bezpečnostných a komunikačných systémov ústavov zboru"/>
    <m/>
    <s v="ZVJS"/>
  </r>
  <r>
    <n v="233"/>
    <x v="1"/>
    <s v="ZVJS"/>
    <s v="Obstarať kamery do doprovodných eskortných vozidiel v počte minimálne 57 ks"/>
    <x v="3"/>
    <n v="40000"/>
    <x v="1"/>
    <s v="Áno"/>
    <s v="Zabezpečenie budovania a rozvoja bezpečnostných a komunikačných systémov ústavov zboru"/>
    <s v="nie je alternatíva"/>
    <s v="Zabezpečenie budovania a rozvoja bezpečnostných a komunikačných systémov ústavov zboru"/>
    <m/>
    <s v="ZVJS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ontingenčná tabuľka2" cacheId="0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A3:B19" firstHeaderRow="1" firstDataRow="1" firstDataCol="1"/>
  <pivotFields count="13">
    <pivotField showAll="0" defaultSubtotal="0"/>
    <pivotField axis="axisRow" multipleItemSelectionAllowed="1" showAll="0">
      <items count="3">
        <item x="0"/>
        <item x="1"/>
        <item t="default"/>
      </items>
    </pivotField>
    <pivotField showAll="0"/>
    <pivotField showAll="0"/>
    <pivotField axis="axisRow" showAll="0">
      <items count="5">
        <item x="0"/>
        <item x="1"/>
        <item x="2"/>
        <item x="3"/>
        <item t="default"/>
      </items>
    </pivotField>
    <pivotField dataField="1" numFmtId="165" showAll="0"/>
    <pivotField axis="axisRow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 defaultSubtotal="0"/>
    <pivotField showAll="0" defaultSubtotal="0"/>
  </pivotFields>
  <rowFields count="3">
    <field x="1"/>
    <field x="6"/>
    <field x="4"/>
  </rowFields>
  <rowItems count="16">
    <i>
      <x/>
    </i>
    <i r="1">
      <x/>
    </i>
    <i r="2">
      <x/>
    </i>
    <i r="2">
      <x v="1"/>
    </i>
    <i r="1">
      <x v="1"/>
    </i>
    <i r="2">
      <x/>
    </i>
    <i r="2">
      <x v="1"/>
    </i>
    <i r="2">
      <x v="2"/>
    </i>
    <i r="2">
      <x v="3"/>
    </i>
    <i>
      <x v="1"/>
    </i>
    <i r="1">
      <x v="1"/>
    </i>
    <i r="2">
      <x/>
    </i>
    <i r="2">
      <x v="1"/>
    </i>
    <i r="2">
      <x v="2"/>
    </i>
    <i r="2">
      <x v="3"/>
    </i>
    <i t="grand">
      <x/>
    </i>
  </rowItems>
  <colItems count="1">
    <i/>
  </colItems>
  <dataFields count="1">
    <dataField name="Súčet z Predpokladané náklady na realizáciu projektu [eur s DPH]" fld="5" baseField="4" baseItem="3"/>
  </dataFields>
  <formats count="1">
    <format dxfId="20">
      <pivotArea grandRow="1"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Zásobník" displayName="Zásobník" ref="B8:R269" totalsRowShown="0" headerRowDxfId="60" dataDxfId="59" tableBorderDxfId="58">
  <autoFilter ref="B8:R269"/>
  <sortState ref="C9:Q282">
    <sortCondition ref="D9:D282"/>
    <sortCondition ref="G9:G282"/>
    <sortCondition ref="J9:J282"/>
    <sortCondition descending="1" ref="H9:H282"/>
  </sortState>
  <tableColumns count="17">
    <tableColumn id="14" name="Číslo investičnej akcie" dataDxfId="57"/>
    <tableColumn id="1" name="číslo priority" dataDxfId="56"/>
    <tableColumn id="2" name="Organizácia" dataDxfId="55"/>
    <tableColumn id="3" name="Organizácia 2" dataDxfId="54"/>
    <tableColumn id="4" name="Názov projektu" dataDxfId="53"/>
    <tableColumn id="5" name="Oblasť" dataDxfId="52"/>
    <tableColumn id="15" name="Predpokladané náklady na realizáciu projektu [eur bez DPH]" dataDxfId="51" dataCellStyle="Čiarka">
      <calculatedColumnFormula>I9/1.2</calculatedColumnFormula>
    </tableColumn>
    <tableColumn id="6" name="Predpokladané náklady na realizáciu projektu [eur s DPH]2" dataDxfId="50" dataCellStyle="Čiarka"/>
    <tableColumn id="7" name="Zdroj financovania" dataDxfId="49"/>
    <tableColumn id="8" name="Preukázanie súladu so sektorovou investičnou stratégiou" dataDxfId="48"/>
    <tableColumn id="9" name="Stručné zdôvodnenie potreby investičného zámeru" dataDxfId="47"/>
    <tableColumn id="10" name="Opis a vrcholové porovnanie zvažovaných alternatív realizácie" dataDxfId="46"/>
    <tableColumn id="11" name="Nadväznosť na strategický cieľ" dataDxfId="45"/>
    <tableColumn id="12" name="Poznámka" dataDxfId="44"/>
    <tableColumn id="18" name="Hodnotenie body KPI I" dataDxfId="43"/>
    <tableColumn id="17" name="Hodnotenie body KPI II" dataDxfId="42"/>
    <tableColumn id="13" name="*Input source" dataDxfId="41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Zásobníknad1M" displayName="Zásobníknad1M" ref="D8:S135" totalsRowShown="0" headerRowDxfId="40" headerRowBorderDxfId="39" tableBorderDxfId="38" totalsRowBorderDxfId="37">
  <autoFilter ref="D8:S135"/>
  <tableColumns count="16">
    <tableColumn id="1" name="Číslo priority" dataDxfId="36"/>
    <tableColumn id="2" name="Organizácia" dataDxfId="35"/>
    <tableColumn id="3" name="Organizácia 2" dataDxfId="34"/>
    <tableColumn id="4" name="Názov projektu" dataDxfId="33"/>
    <tableColumn id="5" name="Oblasť" dataDxfId="32"/>
    <tableColumn id="17" name="Predpokladané náklady na realizáciu projektu [eur bez DPH]" dataDxfId="31" dataCellStyle="Čiarka">
      <calculatedColumnFormula>J9/1.2</calculatedColumnFormula>
    </tableColumn>
    <tableColumn id="6" name="Predpokladané náklady na realizáciu projektu [eur s DPH]2" dataDxfId="30"/>
    <tableColumn id="7" name="Zdroj financovania" dataDxfId="29"/>
    <tableColumn id="8" name="Preukázanie súladu so sektorovou investičnou stratégiou" dataDxfId="28"/>
    <tableColumn id="9" name="Stručné zdôvodnenie potreby investičného zámeru" dataDxfId="27"/>
    <tableColumn id="10" name="Opis a vrcholové porovnanie zvažovaných alternatív realizácie" dataDxfId="26"/>
    <tableColumn id="11" name="Nadväznosť na strategický cieľ" dataDxfId="25"/>
    <tableColumn id="14" name="Poznámka" dataDxfId="24"/>
    <tableColumn id="12" name="Hodnotenie body KPI I" dataDxfId="23"/>
    <tableColumn id="13" name="Hodnotenie body KPI II" dataDxfId="22"/>
    <tableColumn id="15" name="Input source" dataDxfId="21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3" name="Zásobník4" displayName="Zásobník4" ref="B8:R395" totalsRowShown="0" headerRowDxfId="19" dataDxfId="18" tableBorderDxfId="17">
  <autoFilter ref="B8:R395"/>
  <sortState ref="B9:R403">
    <sortCondition ref="C9:C403"/>
  </sortState>
  <tableColumns count="17">
    <tableColumn id="16" name="Číslo investičnej akcie" dataDxfId="16"/>
    <tableColumn id="1" name="Poradové číslo " dataDxfId="15"/>
    <tableColumn id="2" name="Organizácia" dataDxfId="14"/>
    <tableColumn id="3" name="Organizácia 2" dataDxfId="13"/>
    <tableColumn id="4" name="Názov projektu" dataDxfId="12"/>
    <tableColumn id="5" name="Oblasť" dataDxfId="11"/>
    <tableColumn id="15" name="Predpokladané náklady na realizáciu projektu [eur bez DPH]" dataDxfId="10" dataCellStyle="Čiarka">
      <calculatedColumnFormula>I9/1.2</calculatedColumnFormula>
    </tableColumn>
    <tableColumn id="6" name="Predpokladané náklady na realizáciu projektu [eur s DPH]2" dataDxfId="9" dataCellStyle="Čiarka"/>
    <tableColumn id="7" name="Zdroj financovania" dataDxfId="8"/>
    <tableColumn id="8" name="Preukázanie súladu so sektorovou investičnou stratégiou" dataDxfId="7"/>
    <tableColumn id="9" name="Stručné zdôvodnenie potreby investičného zámeru" dataDxfId="6"/>
    <tableColumn id="10" name="Opis a vrcholové porovnanie zvažovaných alternatív realizácie" dataDxfId="5"/>
    <tableColumn id="11" name="Nadväznosť na strategický cieľ" dataDxfId="4"/>
    <tableColumn id="12" name="Poznámka" dataDxfId="3"/>
    <tableColumn id="13" name="Input source" dataDxfId="2"/>
    <tableColumn id="14" name="Cluster" dataDxfId="1"/>
    <tableColumn id="17" name="Stĺpec1" dataDxfId="0"/>
  </tableColumns>
  <tableStyleInfo name="Štýl tabuľky 1" showFirstColumn="0" showLastColumn="0" showRowStripes="1" showColumnStripes="0"/>
</table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Relationship Id="rId5" Type="http://schemas.openxmlformats.org/officeDocument/2006/relationships/comments" Target="../comments1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K279"/>
  <sheetViews>
    <sheetView showGridLines="0" topLeftCell="C1" zoomScale="85" zoomScaleNormal="85" zoomScalePageLayoutView="25" workbookViewId="0">
      <selection sqref="A1:A1048576"/>
    </sheetView>
  </sheetViews>
  <sheetFormatPr defaultColWidth="8.85546875" defaultRowHeight="40.9" customHeight="1"/>
  <cols>
    <col min="1" max="1" width="18.5703125" style="1" hidden="1" customWidth="1"/>
    <col min="2" max="2" width="16.85546875" style="1" hidden="1" customWidth="1"/>
    <col min="3" max="4" width="16.85546875" style="22" customWidth="1"/>
    <col min="5" max="5" width="20" style="22" customWidth="1"/>
    <col min="6" max="6" width="42.42578125" style="15" customWidth="1"/>
    <col min="7" max="7" width="14.7109375" style="22" customWidth="1"/>
    <col min="8" max="8" width="21" style="101" customWidth="1"/>
    <col min="9" max="9" width="20.85546875" style="1" customWidth="1"/>
    <col min="10" max="10" width="15.28515625" style="22" customWidth="1"/>
    <col min="11" max="11" width="16.7109375" style="22" customWidth="1"/>
    <col min="12" max="12" width="26.85546875" style="1" customWidth="1"/>
    <col min="13" max="13" width="40" style="15" customWidth="1"/>
    <col min="14" max="14" width="43" style="15" customWidth="1"/>
    <col min="15" max="15" width="27.42578125" style="1" hidden="1" customWidth="1"/>
    <col min="16" max="17" width="15" style="1" customWidth="1"/>
    <col min="18" max="18" width="14.85546875" style="1" customWidth="1"/>
    <col min="19" max="19" width="8.85546875" style="1"/>
    <col min="20" max="20" width="10.28515625" style="1" bestFit="1" customWidth="1"/>
    <col min="21" max="21" width="15.7109375" style="1" bestFit="1" customWidth="1"/>
    <col min="22" max="22" width="11.85546875" style="1" customWidth="1"/>
    <col min="23" max="23" width="8.85546875" style="1"/>
    <col min="24" max="24" width="15.42578125" style="1" customWidth="1"/>
    <col min="25" max="16384" width="8.85546875" style="1"/>
  </cols>
  <sheetData>
    <row r="1" spans="1:167" ht="21" customHeight="1">
      <c r="I1" s="14"/>
      <c r="L1" s="15"/>
      <c r="O1" s="16"/>
      <c r="P1" s="16"/>
      <c r="Q1" s="16"/>
      <c r="R1" s="16"/>
    </row>
    <row r="2" spans="1:167" ht="15.75">
      <c r="C2" s="289" t="s">
        <v>0</v>
      </c>
      <c r="D2" s="289"/>
      <c r="E2" s="289"/>
      <c r="F2" s="289"/>
      <c r="G2" s="32"/>
      <c r="H2" s="102"/>
      <c r="I2" s="14"/>
      <c r="K2" s="25" t="s">
        <v>643</v>
      </c>
      <c r="L2" s="15"/>
      <c r="O2" s="16"/>
      <c r="P2" s="16"/>
      <c r="Q2" s="16"/>
      <c r="R2" s="16"/>
    </row>
    <row r="3" spans="1:167" ht="15">
      <c r="C3" s="33"/>
      <c r="I3" s="14"/>
      <c r="K3" s="25"/>
      <c r="L3" s="15"/>
      <c r="O3" s="16"/>
      <c r="P3" s="16"/>
      <c r="Q3" s="16"/>
      <c r="R3" s="16"/>
    </row>
    <row r="4" spans="1:167" ht="15">
      <c r="C4" s="35" t="s">
        <v>1</v>
      </c>
      <c r="D4" s="287" t="s">
        <v>2</v>
      </c>
      <c r="E4" s="287"/>
      <c r="F4" s="287"/>
      <c r="G4" s="287"/>
      <c r="H4" s="103"/>
      <c r="I4" s="286"/>
      <c r="J4" s="286"/>
      <c r="K4" s="286"/>
      <c r="L4" s="286"/>
      <c r="M4" s="286"/>
      <c r="N4" s="286"/>
      <c r="O4" s="286"/>
      <c r="P4" s="286"/>
      <c r="Q4" s="286"/>
      <c r="R4" s="286"/>
    </row>
    <row r="5" spans="1:167" ht="15">
      <c r="C5" s="33"/>
      <c r="I5" s="14"/>
      <c r="L5" s="15"/>
      <c r="O5" s="16"/>
      <c r="P5" s="16"/>
      <c r="Q5" s="16"/>
      <c r="R5" s="16"/>
    </row>
    <row r="6" spans="1:167" ht="15">
      <c r="C6" s="35" t="s">
        <v>3</v>
      </c>
      <c r="D6" s="288" t="s">
        <v>4</v>
      </c>
      <c r="E6" s="288"/>
      <c r="F6" s="288"/>
      <c r="G6" s="288"/>
      <c r="H6" s="104"/>
      <c r="I6" s="14"/>
      <c r="L6" s="17"/>
      <c r="M6" s="50"/>
      <c r="O6" s="16"/>
      <c r="P6" s="16"/>
      <c r="Q6" s="16"/>
      <c r="R6" s="16"/>
    </row>
    <row r="7" spans="1:167" ht="15">
      <c r="I7" s="14"/>
      <c r="L7" s="15"/>
      <c r="O7" s="16"/>
      <c r="P7" s="16"/>
      <c r="Q7" s="16"/>
      <c r="R7" s="16"/>
    </row>
    <row r="8" spans="1:167" s="24" customFormat="1" ht="60" customHeight="1">
      <c r="A8" s="242" t="s">
        <v>534</v>
      </c>
      <c r="B8" s="77" t="s">
        <v>504</v>
      </c>
      <c r="C8" s="76" t="s">
        <v>363</v>
      </c>
      <c r="D8" s="77" t="s">
        <v>6</v>
      </c>
      <c r="E8" s="77" t="s">
        <v>7</v>
      </c>
      <c r="F8" s="77" t="s">
        <v>8</v>
      </c>
      <c r="G8" s="77" t="s">
        <v>9</v>
      </c>
      <c r="H8" s="105" t="s">
        <v>322</v>
      </c>
      <c r="I8" s="77" t="s">
        <v>321</v>
      </c>
      <c r="J8" s="77" t="s">
        <v>10</v>
      </c>
      <c r="K8" s="77" t="s">
        <v>11</v>
      </c>
      <c r="L8" s="77" t="s">
        <v>12</v>
      </c>
      <c r="M8" s="77" t="s">
        <v>13</v>
      </c>
      <c r="N8" s="77" t="s">
        <v>14</v>
      </c>
      <c r="O8" s="77" t="s">
        <v>15</v>
      </c>
      <c r="P8" s="77" t="s">
        <v>506</v>
      </c>
      <c r="Q8" s="77" t="s">
        <v>507</v>
      </c>
      <c r="R8" s="77" t="s">
        <v>356</v>
      </c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2"/>
      <c r="DB8" s="22"/>
      <c r="DC8" s="22"/>
      <c r="DD8" s="22"/>
      <c r="DE8" s="22"/>
      <c r="DF8" s="22"/>
      <c r="DG8" s="22"/>
      <c r="DH8" s="22"/>
      <c r="DI8" s="22"/>
      <c r="DJ8" s="22"/>
      <c r="DK8" s="22"/>
      <c r="DL8" s="22"/>
      <c r="DM8" s="22"/>
      <c r="DN8" s="22"/>
      <c r="DO8" s="22"/>
      <c r="DP8" s="22"/>
      <c r="DQ8" s="22"/>
      <c r="DR8" s="22"/>
      <c r="DS8" s="22"/>
      <c r="DT8" s="22"/>
      <c r="DU8" s="22"/>
      <c r="DV8" s="22"/>
      <c r="DW8" s="22"/>
      <c r="DX8" s="22"/>
      <c r="DY8" s="22"/>
      <c r="DZ8" s="22"/>
      <c r="EA8" s="22"/>
      <c r="EB8" s="22"/>
      <c r="EC8" s="22"/>
      <c r="ED8" s="22"/>
      <c r="EE8" s="22"/>
      <c r="EF8" s="22"/>
      <c r="EG8" s="22"/>
      <c r="EH8" s="22"/>
      <c r="EI8" s="22"/>
      <c r="EJ8" s="22"/>
      <c r="EK8" s="22"/>
      <c r="EL8" s="22"/>
      <c r="EM8" s="22"/>
      <c r="EN8" s="22"/>
      <c r="EO8" s="22"/>
      <c r="EP8" s="22"/>
      <c r="EQ8" s="22"/>
      <c r="ER8" s="22"/>
      <c r="ES8" s="22"/>
      <c r="ET8" s="22"/>
      <c r="EU8" s="22"/>
      <c r="EV8" s="22"/>
      <c r="EW8" s="22"/>
      <c r="EX8" s="22"/>
      <c r="EY8" s="22"/>
      <c r="EZ8" s="22"/>
      <c r="FA8" s="22"/>
      <c r="FB8" s="22"/>
      <c r="FC8" s="22"/>
      <c r="FD8" s="22"/>
      <c r="FE8" s="22"/>
      <c r="FF8" s="22"/>
      <c r="FG8" s="22"/>
      <c r="FH8" s="22"/>
      <c r="FI8" s="22"/>
      <c r="FJ8" s="22"/>
      <c r="FK8" s="22"/>
    </row>
    <row r="9" spans="1:167" customFormat="1" ht="40.9" customHeight="1">
      <c r="A9" s="213"/>
      <c r="B9" s="221"/>
      <c r="C9" s="75">
        <v>1</v>
      </c>
      <c r="D9" s="28" t="s">
        <v>17</v>
      </c>
      <c r="E9" s="28" t="s">
        <v>330</v>
      </c>
      <c r="F9" s="138" t="s">
        <v>478</v>
      </c>
      <c r="G9" s="28" t="s">
        <v>19</v>
      </c>
      <c r="H9" s="73">
        <f t="shared" ref="H9:H49" si="0">I9/1.2</f>
        <v>46146145.731065154</v>
      </c>
      <c r="I9" s="43">
        <v>55375374.877278186</v>
      </c>
      <c r="J9" s="28" t="s">
        <v>20</v>
      </c>
      <c r="K9" s="28" t="s">
        <v>21</v>
      </c>
      <c r="L9" s="26" t="s">
        <v>22</v>
      </c>
      <c r="M9" s="36" t="s">
        <v>23</v>
      </c>
      <c r="N9" s="36" t="s">
        <v>25</v>
      </c>
      <c r="O9" s="26"/>
      <c r="P9" s="26">
        <v>280</v>
      </c>
      <c r="Q9" s="26">
        <v>0</v>
      </c>
      <c r="R9" s="26" t="s">
        <v>340</v>
      </c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</row>
    <row r="10" spans="1:167" customFormat="1" ht="40.9" customHeight="1">
      <c r="A10" s="213"/>
      <c r="B10" s="36"/>
      <c r="C10" s="75">
        <v>2</v>
      </c>
      <c r="D10" s="75" t="s">
        <v>17</v>
      </c>
      <c r="E10" s="28" t="s">
        <v>101</v>
      </c>
      <c r="F10" s="36" t="s">
        <v>535</v>
      </c>
      <c r="G10" s="28" t="s">
        <v>19</v>
      </c>
      <c r="H10" s="73">
        <f t="shared" si="0"/>
        <v>1532990</v>
      </c>
      <c r="I10" s="124">
        <v>1839588</v>
      </c>
      <c r="J10" s="28" t="s">
        <v>20</v>
      </c>
      <c r="K10" s="28" t="s">
        <v>21</v>
      </c>
      <c r="L10" s="26" t="s">
        <v>22</v>
      </c>
      <c r="M10" s="36" t="s">
        <v>23</v>
      </c>
      <c r="N10" s="36" t="s">
        <v>127</v>
      </c>
      <c r="O10" s="123"/>
      <c r="P10" s="123">
        <v>266</v>
      </c>
      <c r="Q10" s="123">
        <v>0</v>
      </c>
      <c r="R10" s="26" t="s">
        <v>340</v>
      </c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</row>
    <row r="11" spans="1:167" customFormat="1" ht="40.9" customHeight="1">
      <c r="A11" s="213"/>
      <c r="B11" s="45"/>
      <c r="C11" s="96">
        <v>1</v>
      </c>
      <c r="D11" s="97" t="s">
        <v>17</v>
      </c>
      <c r="E11" s="126" t="s">
        <v>331</v>
      </c>
      <c r="F11" s="45" t="s">
        <v>479</v>
      </c>
      <c r="G11" s="97" t="s">
        <v>19</v>
      </c>
      <c r="H11" s="115">
        <f t="shared" si="0"/>
        <v>19139613</v>
      </c>
      <c r="I11" s="99">
        <v>22967535.599999998</v>
      </c>
      <c r="J11" s="97" t="s">
        <v>20</v>
      </c>
      <c r="K11" s="29" t="s">
        <v>21</v>
      </c>
      <c r="L11" s="45" t="s">
        <v>22</v>
      </c>
      <c r="M11" s="45" t="s">
        <v>24</v>
      </c>
      <c r="N11" s="45" t="s">
        <v>25</v>
      </c>
      <c r="O11" s="45"/>
      <c r="P11" s="45">
        <v>280</v>
      </c>
      <c r="Q11" s="45">
        <v>294</v>
      </c>
      <c r="R11" s="45" t="s">
        <v>340</v>
      </c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</row>
    <row r="12" spans="1:167" customFormat="1" ht="40.9" customHeight="1">
      <c r="A12" s="213"/>
      <c r="B12" s="45"/>
      <c r="C12" s="96">
        <v>2</v>
      </c>
      <c r="D12" s="97" t="s">
        <v>17</v>
      </c>
      <c r="E12" s="126" t="s">
        <v>334</v>
      </c>
      <c r="F12" s="45" t="s">
        <v>480</v>
      </c>
      <c r="G12" s="97" t="s">
        <v>19</v>
      </c>
      <c r="H12" s="115">
        <f t="shared" si="0"/>
        <v>4272215</v>
      </c>
      <c r="I12" s="99">
        <v>5126658</v>
      </c>
      <c r="J12" s="97" t="s">
        <v>20</v>
      </c>
      <c r="K12" s="29" t="s">
        <v>21</v>
      </c>
      <c r="L12" s="45" t="s">
        <v>22</v>
      </c>
      <c r="M12" s="45" t="s">
        <v>24</v>
      </c>
      <c r="N12" s="45" t="s">
        <v>25</v>
      </c>
      <c r="O12" s="98"/>
      <c r="P12" s="98">
        <v>280</v>
      </c>
      <c r="Q12" s="98">
        <v>214</v>
      </c>
      <c r="R12" s="45" t="s">
        <v>340</v>
      </c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</row>
    <row r="13" spans="1:167" customFormat="1" ht="40.9" customHeight="1">
      <c r="A13" s="213"/>
      <c r="B13" s="45"/>
      <c r="C13" s="96">
        <v>3</v>
      </c>
      <c r="D13" s="97" t="s">
        <v>17</v>
      </c>
      <c r="E13" s="126" t="s">
        <v>332</v>
      </c>
      <c r="F13" s="45" t="s">
        <v>481</v>
      </c>
      <c r="G13" s="97" t="s">
        <v>19</v>
      </c>
      <c r="H13" s="115">
        <f t="shared" si="0"/>
        <v>4420774</v>
      </c>
      <c r="I13" s="99">
        <v>5304928.8</v>
      </c>
      <c r="J13" s="97" t="s">
        <v>20</v>
      </c>
      <c r="K13" s="29" t="s">
        <v>21</v>
      </c>
      <c r="L13" s="45" t="s">
        <v>22</v>
      </c>
      <c r="M13" s="45" t="s">
        <v>24</v>
      </c>
      <c r="N13" s="45" t="s">
        <v>25</v>
      </c>
      <c r="O13" s="98"/>
      <c r="P13" s="98">
        <v>280</v>
      </c>
      <c r="Q13" s="98">
        <v>202</v>
      </c>
      <c r="R13" s="45" t="s">
        <v>340</v>
      </c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</row>
    <row r="14" spans="1:167" customFormat="1" ht="40.9" customHeight="1">
      <c r="A14" s="213"/>
      <c r="B14" s="45"/>
      <c r="C14" s="96">
        <v>4</v>
      </c>
      <c r="D14" s="97" t="s">
        <v>17</v>
      </c>
      <c r="E14" s="126" t="s">
        <v>333</v>
      </c>
      <c r="F14" s="45" t="s">
        <v>482</v>
      </c>
      <c r="G14" s="97" t="s">
        <v>19</v>
      </c>
      <c r="H14" s="115">
        <f t="shared" si="0"/>
        <v>3407677</v>
      </c>
      <c r="I14" s="99">
        <v>4089212.4</v>
      </c>
      <c r="J14" s="97" t="s">
        <v>20</v>
      </c>
      <c r="K14" s="29" t="s">
        <v>21</v>
      </c>
      <c r="L14" s="45" t="s">
        <v>22</v>
      </c>
      <c r="M14" s="45" t="s">
        <v>24</v>
      </c>
      <c r="N14" s="45" t="s">
        <v>25</v>
      </c>
      <c r="O14" s="98"/>
      <c r="P14" s="98">
        <v>280</v>
      </c>
      <c r="Q14" s="98">
        <v>158</v>
      </c>
      <c r="R14" s="45" t="s">
        <v>340</v>
      </c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</row>
    <row r="15" spans="1:167" customFormat="1" ht="40.9" customHeight="1">
      <c r="A15" s="213"/>
      <c r="B15" s="45"/>
      <c r="C15" s="96">
        <v>5</v>
      </c>
      <c r="D15" s="29" t="s">
        <v>17</v>
      </c>
      <c r="E15" s="126" t="s">
        <v>335</v>
      </c>
      <c r="F15" s="130" t="s">
        <v>483</v>
      </c>
      <c r="G15" s="29" t="s">
        <v>19</v>
      </c>
      <c r="H15" s="92">
        <f t="shared" si="0"/>
        <v>24224704</v>
      </c>
      <c r="I15" s="44">
        <v>29069644.800000001</v>
      </c>
      <c r="J15" s="97" t="s">
        <v>20</v>
      </c>
      <c r="K15" s="29" t="s">
        <v>21</v>
      </c>
      <c r="L15" s="45" t="s">
        <v>22</v>
      </c>
      <c r="M15" s="45" t="s">
        <v>24</v>
      </c>
      <c r="N15" s="45" t="s">
        <v>25</v>
      </c>
      <c r="O15" s="45"/>
      <c r="P15" s="45">
        <v>280</v>
      </c>
      <c r="Q15" s="45">
        <v>0</v>
      </c>
      <c r="R15" s="45" t="s">
        <v>340</v>
      </c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</row>
    <row r="16" spans="1:167" customFormat="1" ht="40.9" customHeight="1">
      <c r="A16" s="213"/>
      <c r="B16" s="45"/>
      <c r="C16" s="96">
        <v>6</v>
      </c>
      <c r="D16" s="29" t="s">
        <v>17</v>
      </c>
      <c r="E16" s="126" t="s">
        <v>336</v>
      </c>
      <c r="F16" s="45" t="s">
        <v>484</v>
      </c>
      <c r="G16" s="29" t="s">
        <v>19</v>
      </c>
      <c r="H16" s="115">
        <f t="shared" si="0"/>
        <v>3674766.9999999995</v>
      </c>
      <c r="I16" s="99">
        <v>4409720.3999999994</v>
      </c>
      <c r="J16" s="97" t="s">
        <v>20</v>
      </c>
      <c r="K16" s="29" t="s">
        <v>21</v>
      </c>
      <c r="L16" s="45" t="s">
        <v>22</v>
      </c>
      <c r="M16" s="45" t="s">
        <v>24</v>
      </c>
      <c r="N16" s="45" t="s">
        <v>25</v>
      </c>
      <c r="O16" s="45"/>
      <c r="P16" s="45">
        <v>266</v>
      </c>
      <c r="Q16" s="45">
        <v>368</v>
      </c>
      <c r="R16" s="45" t="s">
        <v>340</v>
      </c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</row>
    <row r="17" spans="1:167" customFormat="1" ht="40.9" customHeight="1">
      <c r="A17" s="213"/>
      <c r="B17" s="45"/>
      <c r="C17" s="96">
        <v>7</v>
      </c>
      <c r="D17" s="129" t="s">
        <v>17</v>
      </c>
      <c r="E17" s="97" t="s">
        <v>102</v>
      </c>
      <c r="F17" s="98" t="s">
        <v>485</v>
      </c>
      <c r="G17" s="29" t="s">
        <v>19</v>
      </c>
      <c r="H17" s="115">
        <f t="shared" si="0"/>
        <v>6528039</v>
      </c>
      <c r="I17" s="99">
        <v>7833646.7999999998</v>
      </c>
      <c r="J17" s="97" t="s">
        <v>20</v>
      </c>
      <c r="K17" s="29" t="s">
        <v>21</v>
      </c>
      <c r="L17" s="45" t="s">
        <v>22</v>
      </c>
      <c r="M17" s="45" t="s">
        <v>24</v>
      </c>
      <c r="N17" s="45" t="s">
        <v>25</v>
      </c>
      <c r="O17" s="45"/>
      <c r="P17" s="45">
        <v>266</v>
      </c>
      <c r="Q17" s="45">
        <v>326</v>
      </c>
      <c r="R17" s="45" t="s">
        <v>340</v>
      </c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</row>
    <row r="18" spans="1:167" customFormat="1" ht="40.9" customHeight="1">
      <c r="A18" s="213"/>
      <c r="B18" s="45"/>
      <c r="C18" s="96">
        <v>8</v>
      </c>
      <c r="D18" s="29" t="s">
        <v>17</v>
      </c>
      <c r="E18" s="97" t="s">
        <v>109</v>
      </c>
      <c r="F18" s="98" t="s">
        <v>486</v>
      </c>
      <c r="G18" s="29" t="s">
        <v>19</v>
      </c>
      <c r="H18" s="115">
        <f t="shared" si="0"/>
        <v>2075939.0000000002</v>
      </c>
      <c r="I18" s="99">
        <v>2491126.8000000003</v>
      </c>
      <c r="J18" s="97" t="s">
        <v>20</v>
      </c>
      <c r="K18" s="29" t="s">
        <v>21</v>
      </c>
      <c r="L18" s="45" t="s">
        <v>22</v>
      </c>
      <c r="M18" s="45" t="s">
        <v>24</v>
      </c>
      <c r="N18" s="45" t="s">
        <v>25</v>
      </c>
      <c r="O18" s="45"/>
      <c r="P18" s="45">
        <v>266</v>
      </c>
      <c r="Q18" s="45">
        <v>206</v>
      </c>
      <c r="R18" s="45" t="s">
        <v>340</v>
      </c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</row>
    <row r="19" spans="1:167" customFormat="1" ht="40.9" customHeight="1">
      <c r="A19" s="213"/>
      <c r="B19" s="45"/>
      <c r="C19" s="96">
        <v>9</v>
      </c>
      <c r="D19" s="129" t="s">
        <v>17</v>
      </c>
      <c r="E19" s="97" t="s">
        <v>337</v>
      </c>
      <c r="F19" s="45" t="s">
        <v>487</v>
      </c>
      <c r="G19" s="29" t="s">
        <v>19</v>
      </c>
      <c r="H19" s="115">
        <f t="shared" si="0"/>
        <v>7185513.9999999991</v>
      </c>
      <c r="I19" s="99">
        <v>8622616.7999999989</v>
      </c>
      <c r="J19" s="97" t="s">
        <v>20</v>
      </c>
      <c r="K19" s="29" t="s">
        <v>21</v>
      </c>
      <c r="L19" s="45" t="s">
        <v>22</v>
      </c>
      <c r="M19" s="45" t="s">
        <v>24</v>
      </c>
      <c r="N19" s="45" t="s">
        <v>25</v>
      </c>
      <c r="O19" s="45"/>
      <c r="P19" s="45">
        <v>266</v>
      </c>
      <c r="Q19" s="45">
        <v>198</v>
      </c>
      <c r="R19" s="45" t="s">
        <v>340</v>
      </c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</row>
    <row r="20" spans="1:167" customFormat="1" ht="40.9" customHeight="1">
      <c r="A20" s="213"/>
      <c r="B20" s="45"/>
      <c r="C20" s="96">
        <v>10</v>
      </c>
      <c r="D20" s="129" t="s">
        <v>17</v>
      </c>
      <c r="E20" s="97" t="s">
        <v>104</v>
      </c>
      <c r="F20" s="45" t="s">
        <v>488</v>
      </c>
      <c r="G20" s="29" t="s">
        <v>19</v>
      </c>
      <c r="H20" s="115">
        <f t="shared" si="0"/>
        <v>5696147</v>
      </c>
      <c r="I20" s="99">
        <v>6835376.3999999994</v>
      </c>
      <c r="J20" s="97" t="s">
        <v>20</v>
      </c>
      <c r="K20" s="29" t="s">
        <v>21</v>
      </c>
      <c r="L20" s="45" t="s">
        <v>22</v>
      </c>
      <c r="M20" s="45" t="s">
        <v>24</v>
      </c>
      <c r="N20" s="45" t="s">
        <v>25</v>
      </c>
      <c r="O20" s="45"/>
      <c r="P20" s="45">
        <v>266</v>
      </c>
      <c r="Q20" s="45">
        <v>178</v>
      </c>
      <c r="R20" s="45" t="s">
        <v>340</v>
      </c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</row>
    <row r="21" spans="1:167" customFormat="1" ht="40.9" customHeight="1">
      <c r="A21" s="213"/>
      <c r="B21" s="45"/>
      <c r="C21" s="96">
        <v>11</v>
      </c>
      <c r="D21" s="29" t="s">
        <v>17</v>
      </c>
      <c r="E21" s="97" t="s">
        <v>338</v>
      </c>
      <c r="F21" s="45" t="s">
        <v>489</v>
      </c>
      <c r="G21" s="29" t="s">
        <v>19</v>
      </c>
      <c r="H21" s="115">
        <f t="shared" si="0"/>
        <v>1148683.0000000002</v>
      </c>
      <c r="I21" s="99">
        <v>1378419.6000000003</v>
      </c>
      <c r="J21" s="97" t="s">
        <v>20</v>
      </c>
      <c r="K21" s="29" t="s">
        <v>21</v>
      </c>
      <c r="L21" s="45" t="s">
        <v>22</v>
      </c>
      <c r="M21" s="45" t="s">
        <v>24</v>
      </c>
      <c r="N21" s="45" t="s">
        <v>25</v>
      </c>
      <c r="O21" s="45"/>
      <c r="P21" s="45">
        <v>266</v>
      </c>
      <c r="Q21" s="45">
        <v>142</v>
      </c>
      <c r="R21" s="45" t="s">
        <v>340</v>
      </c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</row>
    <row r="22" spans="1:167" customFormat="1" ht="40.9" customHeight="1">
      <c r="A22" s="213"/>
      <c r="B22" s="45"/>
      <c r="C22" s="96">
        <v>12</v>
      </c>
      <c r="D22" s="29" t="s">
        <v>17</v>
      </c>
      <c r="E22" s="97" t="s">
        <v>94</v>
      </c>
      <c r="F22" s="45" t="s">
        <v>490</v>
      </c>
      <c r="G22" s="29" t="s">
        <v>19</v>
      </c>
      <c r="H22" s="115">
        <f t="shared" si="0"/>
        <v>1667583</v>
      </c>
      <c r="I22" s="99">
        <v>2001099.5999999999</v>
      </c>
      <c r="J22" s="97" t="s">
        <v>20</v>
      </c>
      <c r="K22" s="29" t="s">
        <v>21</v>
      </c>
      <c r="L22" s="45" t="s">
        <v>22</v>
      </c>
      <c r="M22" s="45" t="s">
        <v>24</v>
      </c>
      <c r="N22" s="45" t="s">
        <v>25</v>
      </c>
      <c r="O22" s="45"/>
      <c r="P22" s="45">
        <v>266</v>
      </c>
      <c r="Q22" s="45">
        <v>96</v>
      </c>
      <c r="R22" s="45" t="s">
        <v>340</v>
      </c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</row>
    <row r="23" spans="1:167" customFormat="1" ht="40.9" customHeight="1">
      <c r="A23" s="213"/>
      <c r="B23" s="45"/>
      <c r="C23" s="129">
        <v>13</v>
      </c>
      <c r="D23" s="29" t="s">
        <v>17</v>
      </c>
      <c r="E23" s="29" t="s">
        <v>364</v>
      </c>
      <c r="F23" s="45" t="s">
        <v>491</v>
      </c>
      <c r="G23" s="29" t="s">
        <v>19</v>
      </c>
      <c r="H23" s="115">
        <f t="shared" si="0"/>
        <v>10385755.560000002</v>
      </c>
      <c r="I23" s="44">
        <v>12462906.672000002</v>
      </c>
      <c r="J23" s="29" t="s">
        <v>20</v>
      </c>
      <c r="K23" s="29" t="s">
        <v>21</v>
      </c>
      <c r="L23" s="148" t="s">
        <v>22</v>
      </c>
      <c r="M23" s="45" t="s">
        <v>23</v>
      </c>
      <c r="N23" s="45" t="s">
        <v>127</v>
      </c>
      <c r="O23" s="45"/>
      <c r="P23" s="45">
        <v>266</v>
      </c>
      <c r="Q23" s="45">
        <v>0</v>
      </c>
      <c r="R23" s="45" t="s">
        <v>340</v>
      </c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</row>
    <row r="24" spans="1:167" customFormat="1" ht="40.9" customHeight="1">
      <c r="A24" s="213"/>
      <c r="B24" s="45"/>
      <c r="C24" s="129">
        <v>14</v>
      </c>
      <c r="D24" s="29" t="s">
        <v>17</v>
      </c>
      <c r="E24" s="97" t="s">
        <v>79</v>
      </c>
      <c r="F24" s="45" t="s">
        <v>492</v>
      </c>
      <c r="G24" s="29" t="s">
        <v>19</v>
      </c>
      <c r="H24" s="92">
        <f t="shared" si="0"/>
        <v>5259573.3000000007</v>
      </c>
      <c r="I24" s="99">
        <v>6311487.9600000009</v>
      </c>
      <c r="J24" s="97" t="s">
        <v>20</v>
      </c>
      <c r="K24" s="29" t="s">
        <v>21</v>
      </c>
      <c r="L24" s="45" t="s">
        <v>22</v>
      </c>
      <c r="M24" s="45" t="s">
        <v>24</v>
      </c>
      <c r="N24" s="45" t="s">
        <v>25</v>
      </c>
      <c r="O24" s="45"/>
      <c r="P24" s="45">
        <v>255</v>
      </c>
      <c r="Q24" s="45">
        <v>0</v>
      </c>
      <c r="R24" s="45" t="s">
        <v>340</v>
      </c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</row>
    <row r="25" spans="1:167" customFormat="1" ht="40.9" customHeight="1">
      <c r="A25" s="213"/>
      <c r="B25" s="45"/>
      <c r="C25" s="129">
        <v>15</v>
      </c>
      <c r="D25" s="29" t="s">
        <v>17</v>
      </c>
      <c r="E25" s="97" t="s">
        <v>81</v>
      </c>
      <c r="F25" s="98" t="s">
        <v>493</v>
      </c>
      <c r="G25" s="29" t="s">
        <v>19</v>
      </c>
      <c r="H25" s="115">
        <f t="shared" si="0"/>
        <v>2069713.0000000002</v>
      </c>
      <c r="I25" s="99">
        <v>2483655.6</v>
      </c>
      <c r="J25" s="97" t="s">
        <v>20</v>
      </c>
      <c r="K25" s="29" t="s">
        <v>21</v>
      </c>
      <c r="L25" s="45" t="s">
        <v>22</v>
      </c>
      <c r="M25" s="45" t="s">
        <v>24</v>
      </c>
      <c r="N25" s="45" t="s">
        <v>25</v>
      </c>
      <c r="O25" s="45"/>
      <c r="P25" s="45">
        <v>248</v>
      </c>
      <c r="Q25" s="45">
        <v>160</v>
      </c>
      <c r="R25" s="45" t="s">
        <v>340</v>
      </c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</row>
    <row r="26" spans="1:167" customFormat="1" ht="40.9" customHeight="1">
      <c r="A26" s="213"/>
      <c r="B26" s="45"/>
      <c r="C26" s="129">
        <v>16</v>
      </c>
      <c r="D26" s="29" t="s">
        <v>17</v>
      </c>
      <c r="E26" s="97" t="s">
        <v>343</v>
      </c>
      <c r="F26" s="45" t="s">
        <v>494</v>
      </c>
      <c r="G26" s="29" t="s">
        <v>19</v>
      </c>
      <c r="H26" s="115">
        <f t="shared" si="0"/>
        <v>4437891</v>
      </c>
      <c r="I26" s="99">
        <v>5325469.2</v>
      </c>
      <c r="J26" s="97" t="s">
        <v>20</v>
      </c>
      <c r="K26" s="29" t="s">
        <v>21</v>
      </c>
      <c r="L26" s="45" t="s">
        <v>22</v>
      </c>
      <c r="M26" s="45" t="s">
        <v>24</v>
      </c>
      <c r="N26" s="45" t="s">
        <v>25</v>
      </c>
      <c r="O26" s="135" t="s">
        <v>344</v>
      </c>
      <c r="P26" s="45">
        <v>247</v>
      </c>
      <c r="Q26" s="45">
        <v>166</v>
      </c>
      <c r="R26" s="45" t="s">
        <v>340</v>
      </c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</row>
    <row r="27" spans="1:167" customFormat="1" ht="40.9" customHeight="1">
      <c r="A27" s="213"/>
      <c r="B27" s="45"/>
      <c r="C27" s="129">
        <v>17</v>
      </c>
      <c r="D27" s="29" t="s">
        <v>17</v>
      </c>
      <c r="E27" s="97" t="s">
        <v>157</v>
      </c>
      <c r="F27" s="45" t="s">
        <v>495</v>
      </c>
      <c r="G27" s="29" t="s">
        <v>19</v>
      </c>
      <c r="H27" s="115">
        <f t="shared" si="0"/>
        <v>1770345</v>
      </c>
      <c r="I27" s="99">
        <v>2124414</v>
      </c>
      <c r="J27" s="97" t="s">
        <v>20</v>
      </c>
      <c r="K27" s="29" t="s">
        <v>21</v>
      </c>
      <c r="L27" s="45" t="s">
        <v>22</v>
      </c>
      <c r="M27" s="45" t="s">
        <v>24</v>
      </c>
      <c r="N27" s="45" t="s">
        <v>25</v>
      </c>
      <c r="O27" s="98"/>
      <c r="P27" s="45">
        <v>247</v>
      </c>
      <c r="Q27" s="45">
        <v>126</v>
      </c>
      <c r="R27" s="45" t="s">
        <v>340</v>
      </c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</row>
    <row r="28" spans="1:167" customFormat="1" ht="40.9" customHeight="1">
      <c r="A28" s="213"/>
      <c r="B28" s="45"/>
      <c r="C28" s="129">
        <v>18</v>
      </c>
      <c r="D28" s="29" t="s">
        <v>17</v>
      </c>
      <c r="E28" s="29" t="s">
        <v>159</v>
      </c>
      <c r="F28" s="45" t="s">
        <v>496</v>
      </c>
      <c r="G28" s="29" t="s">
        <v>19</v>
      </c>
      <c r="H28" s="92">
        <f t="shared" si="0"/>
        <v>1604490.0000000002</v>
      </c>
      <c r="I28" s="44">
        <v>1925388.0000000002</v>
      </c>
      <c r="J28" s="29" t="s">
        <v>20</v>
      </c>
      <c r="K28" s="29" t="s">
        <v>21</v>
      </c>
      <c r="L28" s="45" t="s">
        <v>347</v>
      </c>
      <c r="M28" s="45" t="s">
        <v>24</v>
      </c>
      <c r="N28" s="45" t="s">
        <v>127</v>
      </c>
      <c r="O28" s="137"/>
      <c r="P28" s="45">
        <v>247</v>
      </c>
      <c r="Q28" s="45">
        <v>106</v>
      </c>
      <c r="R28" s="45" t="s">
        <v>340</v>
      </c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</row>
    <row r="29" spans="1:167" customFormat="1" ht="40.9" customHeight="1">
      <c r="A29" s="213"/>
      <c r="B29" s="45"/>
      <c r="C29" s="129">
        <v>19</v>
      </c>
      <c r="D29" s="29" t="s">
        <v>17</v>
      </c>
      <c r="E29" s="97" t="s">
        <v>35</v>
      </c>
      <c r="F29" s="98" t="s">
        <v>497</v>
      </c>
      <c r="G29" s="29" t="s">
        <v>19</v>
      </c>
      <c r="H29" s="115">
        <f t="shared" si="0"/>
        <v>2844920</v>
      </c>
      <c r="I29" s="99">
        <v>3413904</v>
      </c>
      <c r="J29" s="97" t="s">
        <v>20</v>
      </c>
      <c r="K29" s="29" t="s">
        <v>21</v>
      </c>
      <c r="L29" s="45" t="s">
        <v>22</v>
      </c>
      <c r="M29" s="45" t="s">
        <v>24</v>
      </c>
      <c r="N29" s="45" t="s">
        <v>25</v>
      </c>
      <c r="O29" s="45"/>
      <c r="P29" s="45">
        <v>240</v>
      </c>
      <c r="Q29" s="45">
        <v>292</v>
      </c>
      <c r="R29" s="45" t="s">
        <v>340</v>
      </c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</row>
    <row r="30" spans="1:167" customFormat="1" ht="40.9" customHeight="1">
      <c r="A30" s="213"/>
      <c r="B30" s="45"/>
      <c r="C30" s="129">
        <v>20</v>
      </c>
      <c r="D30" s="29" t="s">
        <v>17</v>
      </c>
      <c r="E30" s="97" t="s">
        <v>53</v>
      </c>
      <c r="F30" s="45" t="s">
        <v>498</v>
      </c>
      <c r="G30" s="29" t="s">
        <v>19</v>
      </c>
      <c r="H30" s="115">
        <f t="shared" si="0"/>
        <v>1876942.9999999993</v>
      </c>
      <c r="I30" s="99">
        <v>2252331.5999999992</v>
      </c>
      <c r="J30" s="97" t="s">
        <v>20</v>
      </c>
      <c r="K30" s="29" t="s">
        <v>21</v>
      </c>
      <c r="L30" s="45" t="s">
        <v>22</v>
      </c>
      <c r="M30" s="45" t="s">
        <v>24</v>
      </c>
      <c r="N30" s="45" t="s">
        <v>25</v>
      </c>
      <c r="O30" s="45"/>
      <c r="P30" s="45">
        <v>240</v>
      </c>
      <c r="Q30" s="45">
        <v>228</v>
      </c>
      <c r="R30" s="45" t="s">
        <v>340</v>
      </c>
      <c r="S30" s="1"/>
      <c r="T30" s="1"/>
      <c r="U30" s="186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</row>
    <row r="31" spans="1:167" customFormat="1" ht="40.9" customHeight="1">
      <c r="A31" s="213"/>
      <c r="B31" s="45"/>
      <c r="C31" s="129">
        <v>21</v>
      </c>
      <c r="D31" s="29" t="s">
        <v>17</v>
      </c>
      <c r="E31" s="97" t="s">
        <v>48</v>
      </c>
      <c r="F31" s="98" t="s">
        <v>495</v>
      </c>
      <c r="G31" s="29" t="s">
        <v>19</v>
      </c>
      <c r="H31" s="115">
        <f t="shared" si="0"/>
        <v>2924664</v>
      </c>
      <c r="I31" s="99">
        <v>3509596.8</v>
      </c>
      <c r="J31" s="97" t="s">
        <v>20</v>
      </c>
      <c r="K31" s="29" t="s">
        <v>21</v>
      </c>
      <c r="L31" s="45" t="s">
        <v>22</v>
      </c>
      <c r="M31" s="45" t="s">
        <v>24</v>
      </c>
      <c r="N31" s="45" t="s">
        <v>25</v>
      </c>
      <c r="O31" s="45"/>
      <c r="P31" s="45">
        <v>240</v>
      </c>
      <c r="Q31" s="45">
        <v>202</v>
      </c>
      <c r="R31" s="45" t="s">
        <v>340</v>
      </c>
      <c r="S31" s="1"/>
      <c r="T31" s="1"/>
      <c r="U31" s="1"/>
      <c r="V31" s="186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</row>
    <row r="32" spans="1:167" customFormat="1" ht="40.9" customHeight="1">
      <c r="A32" s="213"/>
      <c r="B32" s="45"/>
      <c r="C32" s="187"/>
      <c r="D32" s="29" t="s">
        <v>17</v>
      </c>
      <c r="E32" s="188" t="s">
        <v>18</v>
      </c>
      <c r="F32" s="189" t="s">
        <v>500</v>
      </c>
      <c r="G32" s="29" t="s">
        <v>19</v>
      </c>
      <c r="H32" s="190">
        <f t="shared" si="0"/>
        <v>1609704</v>
      </c>
      <c r="I32" s="191">
        <v>1931644.7999999998</v>
      </c>
      <c r="J32" s="97" t="s">
        <v>20</v>
      </c>
      <c r="K32" s="29" t="s">
        <v>21</v>
      </c>
      <c r="L32" s="45" t="s">
        <v>22</v>
      </c>
      <c r="M32" s="45" t="s">
        <v>24</v>
      </c>
      <c r="N32" s="45" t="s">
        <v>25</v>
      </c>
      <c r="O32" s="45"/>
      <c r="P32" s="45"/>
      <c r="Q32" s="45"/>
      <c r="R32" s="45" t="s">
        <v>340</v>
      </c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</row>
    <row r="33" spans="1:167" customFormat="1" ht="40.9" customHeight="1">
      <c r="A33" s="213"/>
      <c r="B33" s="45"/>
      <c r="C33" s="129">
        <v>22</v>
      </c>
      <c r="D33" s="29" t="s">
        <v>17</v>
      </c>
      <c r="E33" s="29" t="s">
        <v>68</v>
      </c>
      <c r="F33" s="45" t="s">
        <v>377</v>
      </c>
      <c r="G33" s="29" t="s">
        <v>19</v>
      </c>
      <c r="H33" s="92">
        <f t="shared" si="0"/>
        <v>966666.66666666674</v>
      </c>
      <c r="I33" s="44">
        <v>1160000</v>
      </c>
      <c r="J33" s="29" t="s">
        <v>128</v>
      </c>
      <c r="K33" s="29" t="s">
        <v>21</v>
      </c>
      <c r="L33" s="45" t="s">
        <v>347</v>
      </c>
      <c r="M33" s="45" t="s">
        <v>24</v>
      </c>
      <c r="N33" s="45" t="s">
        <v>127</v>
      </c>
      <c r="O33" s="137"/>
      <c r="P33" s="158">
        <v>190</v>
      </c>
      <c r="Q33" s="158">
        <v>144</v>
      </c>
      <c r="R33" s="45" t="s">
        <v>346</v>
      </c>
      <c r="S33" s="1"/>
      <c r="T33" s="186"/>
      <c r="U33" s="186"/>
      <c r="V33" s="199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</row>
    <row r="34" spans="1:167" customFormat="1" ht="40.9" customHeight="1">
      <c r="A34" s="213"/>
      <c r="B34" s="45"/>
      <c r="C34" s="29">
        <v>23</v>
      </c>
      <c r="D34" s="29" t="s">
        <v>17</v>
      </c>
      <c r="E34" s="29" t="s">
        <v>71</v>
      </c>
      <c r="F34" s="45" t="s">
        <v>345</v>
      </c>
      <c r="G34" s="29" t="s">
        <v>19</v>
      </c>
      <c r="H34" s="92">
        <f t="shared" si="0"/>
        <v>803436.66666666674</v>
      </c>
      <c r="I34" s="44">
        <v>964124</v>
      </c>
      <c r="J34" s="29" t="s">
        <v>128</v>
      </c>
      <c r="K34" s="29" t="s">
        <v>21</v>
      </c>
      <c r="L34" s="45" t="s">
        <v>347</v>
      </c>
      <c r="M34" s="45" t="s">
        <v>24</v>
      </c>
      <c r="N34" s="45" t="s">
        <v>25</v>
      </c>
      <c r="O34" s="137" t="s">
        <v>373</v>
      </c>
      <c r="P34" s="158">
        <v>190</v>
      </c>
      <c r="Q34" s="158">
        <v>130</v>
      </c>
      <c r="R34" s="45" t="s">
        <v>346</v>
      </c>
      <c r="S34" s="1"/>
      <c r="T34" s="186"/>
      <c r="U34" s="1"/>
      <c r="V34" s="186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</row>
    <row r="35" spans="1:167" s="2" customFormat="1" ht="40.9" customHeight="1">
      <c r="A35" s="213"/>
      <c r="B35" s="45"/>
      <c r="C35" s="29">
        <v>24</v>
      </c>
      <c r="D35" s="29" t="s">
        <v>17</v>
      </c>
      <c r="E35" s="29" t="s">
        <v>72</v>
      </c>
      <c r="F35" s="45" t="s">
        <v>537</v>
      </c>
      <c r="G35" s="29" t="s">
        <v>19</v>
      </c>
      <c r="H35" s="92">
        <f>I35/1.2</f>
        <v>3132500</v>
      </c>
      <c r="I35" s="44">
        <v>3759000</v>
      </c>
      <c r="J35" s="29" t="s">
        <v>128</v>
      </c>
      <c r="K35" s="29" t="s">
        <v>21</v>
      </c>
      <c r="L35" s="45" t="s">
        <v>628</v>
      </c>
      <c r="M35" s="45" t="s">
        <v>32</v>
      </c>
      <c r="N35" s="98" t="s">
        <v>250</v>
      </c>
      <c r="O35" s="45"/>
      <c r="P35" s="45">
        <v>150</v>
      </c>
      <c r="Q35" s="45">
        <v>124</v>
      </c>
      <c r="R35" s="45" t="s">
        <v>30</v>
      </c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</row>
    <row r="36" spans="1:167" s="2" customFormat="1" ht="40.9" customHeight="1">
      <c r="A36" s="213"/>
      <c r="B36" s="45"/>
      <c r="C36" s="29">
        <v>25</v>
      </c>
      <c r="D36" s="29" t="s">
        <v>17</v>
      </c>
      <c r="E36" s="157" t="s">
        <v>85</v>
      </c>
      <c r="F36" s="158" t="s">
        <v>370</v>
      </c>
      <c r="G36" s="29" t="s">
        <v>19</v>
      </c>
      <c r="H36" s="92">
        <f t="shared" si="0"/>
        <v>3333333.3333333335</v>
      </c>
      <c r="I36" s="160">
        <v>4000000</v>
      </c>
      <c r="J36" s="29" t="s">
        <v>128</v>
      </c>
      <c r="K36" s="29" t="s">
        <v>21</v>
      </c>
      <c r="L36" s="45" t="s">
        <v>28</v>
      </c>
      <c r="M36" s="45" t="s">
        <v>32</v>
      </c>
      <c r="N36" s="98" t="s">
        <v>250</v>
      </c>
      <c r="O36" s="158"/>
      <c r="P36" s="158">
        <v>123</v>
      </c>
      <c r="Q36" s="158">
        <v>0</v>
      </c>
      <c r="R36" s="45" t="s">
        <v>30</v>
      </c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</row>
    <row r="37" spans="1:167" s="2" customFormat="1" ht="40.9" customHeight="1">
      <c r="A37" s="213"/>
      <c r="B37" s="45"/>
      <c r="C37" s="29">
        <v>25</v>
      </c>
      <c r="D37" s="29" t="s">
        <v>17</v>
      </c>
      <c r="E37" s="29" t="s">
        <v>85</v>
      </c>
      <c r="F37" s="45" t="s">
        <v>87</v>
      </c>
      <c r="G37" s="29" t="s">
        <v>19</v>
      </c>
      <c r="H37" s="92">
        <f t="shared" si="0"/>
        <v>20833.333333333336</v>
      </c>
      <c r="I37" s="44">
        <v>25000</v>
      </c>
      <c r="J37" s="29" t="s">
        <v>128</v>
      </c>
      <c r="K37" s="29" t="s">
        <v>21</v>
      </c>
      <c r="L37" s="45" t="s">
        <v>28</v>
      </c>
      <c r="M37" s="45" t="s">
        <v>32</v>
      </c>
      <c r="N37" s="45" t="s">
        <v>25</v>
      </c>
      <c r="O37" s="45" t="s">
        <v>129</v>
      </c>
      <c r="P37" s="45">
        <v>123</v>
      </c>
      <c r="Q37" s="45">
        <v>0</v>
      </c>
      <c r="R37" s="45" t="s">
        <v>30</v>
      </c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</row>
    <row r="38" spans="1:167" customFormat="1" ht="40.9" customHeight="1">
      <c r="A38" s="213"/>
      <c r="B38" s="45"/>
      <c r="C38" s="129">
        <v>25</v>
      </c>
      <c r="D38" s="29" t="s">
        <v>17</v>
      </c>
      <c r="E38" s="29" t="s">
        <v>85</v>
      </c>
      <c r="F38" s="45" t="s">
        <v>86</v>
      </c>
      <c r="G38" s="29" t="s">
        <v>19</v>
      </c>
      <c r="H38" s="92">
        <f>I38/1.2</f>
        <v>8333.3333333333339</v>
      </c>
      <c r="I38" s="44">
        <v>10000</v>
      </c>
      <c r="J38" s="29" t="s">
        <v>128</v>
      </c>
      <c r="K38" s="29" t="s">
        <v>21</v>
      </c>
      <c r="L38" s="45" t="s">
        <v>28</v>
      </c>
      <c r="M38" s="45" t="s">
        <v>32</v>
      </c>
      <c r="N38" s="45" t="s">
        <v>250</v>
      </c>
      <c r="O38" s="45" t="s">
        <v>129</v>
      </c>
      <c r="P38" s="45">
        <v>123</v>
      </c>
      <c r="Q38" s="45">
        <v>0</v>
      </c>
      <c r="R38" s="45" t="s">
        <v>30</v>
      </c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</row>
    <row r="39" spans="1:167" s="2" customFormat="1" ht="40.9" customHeight="1">
      <c r="A39" s="213"/>
      <c r="B39" s="45"/>
      <c r="C39" s="129">
        <v>25</v>
      </c>
      <c r="D39" s="29" t="s">
        <v>17</v>
      </c>
      <c r="E39" s="29" t="s">
        <v>85</v>
      </c>
      <c r="F39" s="45" t="s">
        <v>263</v>
      </c>
      <c r="G39" s="29" t="s">
        <v>19</v>
      </c>
      <c r="H39" s="92">
        <f>I39/1.2</f>
        <v>29166.666666666668</v>
      </c>
      <c r="I39" s="44">
        <v>35000</v>
      </c>
      <c r="J39" s="29" t="s">
        <v>128</v>
      </c>
      <c r="K39" s="29" t="s">
        <v>21</v>
      </c>
      <c r="L39" s="45" t="s">
        <v>28</v>
      </c>
      <c r="M39" s="45" t="s">
        <v>32</v>
      </c>
      <c r="N39" s="45" t="s">
        <v>250</v>
      </c>
      <c r="O39" s="45"/>
      <c r="P39" s="45">
        <v>123</v>
      </c>
      <c r="Q39" s="45">
        <v>0</v>
      </c>
      <c r="R39" s="45" t="s">
        <v>30</v>
      </c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</row>
    <row r="40" spans="1:167" customFormat="1" ht="40.9" customHeight="1">
      <c r="A40" s="213"/>
      <c r="B40" s="45"/>
      <c r="C40" s="129">
        <v>25</v>
      </c>
      <c r="D40" s="29" t="s">
        <v>17</v>
      </c>
      <c r="E40" s="29" t="s">
        <v>85</v>
      </c>
      <c r="F40" s="45" t="s">
        <v>627</v>
      </c>
      <c r="G40" s="29" t="s">
        <v>19</v>
      </c>
      <c r="H40" s="92">
        <f>I40/1.2</f>
        <v>3333.3333333333335</v>
      </c>
      <c r="I40" s="44">
        <v>4000</v>
      </c>
      <c r="J40" s="29" t="s">
        <v>128</v>
      </c>
      <c r="K40" s="29" t="s">
        <v>21</v>
      </c>
      <c r="L40" s="45" t="s">
        <v>28</v>
      </c>
      <c r="M40" s="45" t="s">
        <v>32</v>
      </c>
      <c r="N40" s="45" t="s">
        <v>250</v>
      </c>
      <c r="O40" s="45"/>
      <c r="P40" s="45">
        <v>123</v>
      </c>
      <c r="Q40" s="45">
        <v>0</v>
      </c>
      <c r="R40" s="45" t="s">
        <v>30</v>
      </c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</row>
    <row r="41" spans="1:167" customFormat="1" ht="40.9" customHeight="1">
      <c r="A41" s="213"/>
      <c r="B41" s="45"/>
      <c r="C41" s="29">
        <v>26</v>
      </c>
      <c r="D41" s="29" t="s">
        <v>17</v>
      </c>
      <c r="E41" s="29" t="s">
        <v>251</v>
      </c>
      <c r="F41" s="45" t="s">
        <v>257</v>
      </c>
      <c r="G41" s="29" t="s">
        <v>19</v>
      </c>
      <c r="H41" s="92">
        <f t="shared" si="0"/>
        <v>74166.666666666672</v>
      </c>
      <c r="I41" s="44">
        <v>89000</v>
      </c>
      <c r="J41" s="29" t="s">
        <v>128</v>
      </c>
      <c r="K41" s="29" t="s">
        <v>21</v>
      </c>
      <c r="L41" s="45" t="s">
        <v>347</v>
      </c>
      <c r="M41" s="45" t="s">
        <v>34</v>
      </c>
      <c r="N41" s="45" t="s">
        <v>25</v>
      </c>
      <c r="O41" s="137" t="s">
        <v>371</v>
      </c>
      <c r="P41" s="45">
        <v>109</v>
      </c>
      <c r="Q41" s="45">
        <v>0</v>
      </c>
      <c r="R41" s="45" t="s">
        <v>30</v>
      </c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</row>
    <row r="42" spans="1:167" customFormat="1" ht="40.9" customHeight="1">
      <c r="A42" s="213"/>
      <c r="B42" s="45"/>
      <c r="C42" s="129">
        <v>26</v>
      </c>
      <c r="D42" s="29" t="s">
        <v>17</v>
      </c>
      <c r="E42" s="29" t="s">
        <v>123</v>
      </c>
      <c r="F42" s="45" t="s">
        <v>246</v>
      </c>
      <c r="G42" s="29" t="s">
        <v>19</v>
      </c>
      <c r="H42" s="92">
        <f t="shared" si="0"/>
        <v>416666.66666666669</v>
      </c>
      <c r="I42" s="44">
        <v>500000</v>
      </c>
      <c r="J42" s="29" t="s">
        <v>128</v>
      </c>
      <c r="K42" s="29" t="s">
        <v>21</v>
      </c>
      <c r="L42" s="45" t="s">
        <v>28</v>
      </c>
      <c r="M42" s="45" t="s">
        <v>32</v>
      </c>
      <c r="N42" s="45" t="s">
        <v>25</v>
      </c>
      <c r="O42" s="45"/>
      <c r="P42" s="45">
        <v>109</v>
      </c>
      <c r="Q42" s="45">
        <v>0</v>
      </c>
      <c r="R42" s="45" t="s">
        <v>30</v>
      </c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</row>
    <row r="43" spans="1:167" customFormat="1" ht="40.9" customHeight="1">
      <c r="A43" s="213"/>
      <c r="B43" s="45"/>
      <c r="C43" s="129">
        <v>26</v>
      </c>
      <c r="D43" s="29" t="s">
        <v>17</v>
      </c>
      <c r="E43" s="29" t="s">
        <v>123</v>
      </c>
      <c r="F43" s="158" t="s">
        <v>374</v>
      </c>
      <c r="G43" s="29" t="s">
        <v>19</v>
      </c>
      <c r="H43" s="159">
        <f t="shared" si="0"/>
        <v>58333.333333333336</v>
      </c>
      <c r="I43" s="160">
        <v>70000</v>
      </c>
      <c r="J43" s="29" t="s">
        <v>128</v>
      </c>
      <c r="K43" s="29" t="s">
        <v>21</v>
      </c>
      <c r="L43" s="45" t="s">
        <v>28</v>
      </c>
      <c r="M43" s="45" t="s">
        <v>32</v>
      </c>
      <c r="N43" s="45" t="s">
        <v>25</v>
      </c>
      <c r="O43" s="158"/>
      <c r="P43" s="45">
        <v>109</v>
      </c>
      <c r="Q43" s="45">
        <v>0</v>
      </c>
      <c r="R43" s="45" t="s">
        <v>30</v>
      </c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</row>
    <row r="44" spans="1:167" customFormat="1" ht="40.9" customHeight="1">
      <c r="A44" s="213"/>
      <c r="B44" s="45"/>
      <c r="C44" s="129">
        <v>26</v>
      </c>
      <c r="D44" s="29" t="s">
        <v>37</v>
      </c>
      <c r="E44" s="29" t="s">
        <v>123</v>
      </c>
      <c r="F44" s="158" t="s">
        <v>126</v>
      </c>
      <c r="G44" s="29" t="s">
        <v>19</v>
      </c>
      <c r="H44" s="159">
        <f>I44/1.2</f>
        <v>58333.333333333336</v>
      </c>
      <c r="I44" s="160">
        <v>70000</v>
      </c>
      <c r="J44" s="29" t="s">
        <v>128</v>
      </c>
      <c r="K44" s="29" t="s">
        <v>21</v>
      </c>
      <c r="L44" s="45" t="s">
        <v>28</v>
      </c>
      <c r="M44" s="45" t="s">
        <v>32</v>
      </c>
      <c r="N44" s="45" t="s">
        <v>25</v>
      </c>
      <c r="O44" s="158"/>
      <c r="P44" s="45"/>
      <c r="Q44" s="45"/>
      <c r="R44" s="45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</row>
    <row r="45" spans="1:167" customFormat="1" ht="40.9" customHeight="1">
      <c r="A45" s="213"/>
      <c r="B45" s="45"/>
      <c r="C45" s="129">
        <v>26</v>
      </c>
      <c r="D45" s="29" t="s">
        <v>17</v>
      </c>
      <c r="E45" s="29" t="s">
        <v>44</v>
      </c>
      <c r="F45" s="45" t="s">
        <v>45</v>
      </c>
      <c r="G45" s="29" t="s">
        <v>19</v>
      </c>
      <c r="H45" s="92">
        <f t="shared" si="0"/>
        <v>83333.333333333343</v>
      </c>
      <c r="I45" s="44">
        <v>100000</v>
      </c>
      <c r="J45" s="97" t="s">
        <v>128</v>
      </c>
      <c r="K45" s="29" t="s">
        <v>21</v>
      </c>
      <c r="L45" s="45" t="s">
        <v>28</v>
      </c>
      <c r="M45" s="45" t="s">
        <v>46</v>
      </c>
      <c r="N45" s="45" t="s">
        <v>25</v>
      </c>
      <c r="O45" s="45" t="s">
        <v>129</v>
      </c>
      <c r="P45" s="45">
        <v>109</v>
      </c>
      <c r="Q45" s="45">
        <v>0</v>
      </c>
      <c r="R45" s="45" t="s">
        <v>30</v>
      </c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</row>
    <row r="46" spans="1:167" customFormat="1" ht="40.9" customHeight="1">
      <c r="A46" s="213"/>
      <c r="B46" s="45"/>
      <c r="C46" s="129">
        <v>26</v>
      </c>
      <c r="D46" s="29" t="s">
        <v>17</v>
      </c>
      <c r="E46" s="29" t="s">
        <v>94</v>
      </c>
      <c r="F46" s="45" t="s">
        <v>261</v>
      </c>
      <c r="G46" s="29" t="s">
        <v>19</v>
      </c>
      <c r="H46" s="92">
        <f t="shared" si="0"/>
        <v>141666.66666666669</v>
      </c>
      <c r="I46" s="44">
        <v>170000</v>
      </c>
      <c r="J46" s="29" t="s">
        <v>128</v>
      </c>
      <c r="K46" s="29" t="s">
        <v>21</v>
      </c>
      <c r="L46" s="45" t="s">
        <v>28</v>
      </c>
      <c r="M46" s="45" t="s">
        <v>32</v>
      </c>
      <c r="N46" s="45" t="s">
        <v>25</v>
      </c>
      <c r="O46" s="45"/>
      <c r="P46" s="45">
        <v>109</v>
      </c>
      <c r="Q46" s="45">
        <v>0</v>
      </c>
      <c r="R46" s="45" t="s">
        <v>30</v>
      </c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</row>
    <row r="47" spans="1:167" customFormat="1" ht="40.9" customHeight="1">
      <c r="A47" s="213"/>
      <c r="B47" s="45"/>
      <c r="C47" s="129">
        <v>26</v>
      </c>
      <c r="D47" s="29" t="s">
        <v>17</v>
      </c>
      <c r="E47" s="29" t="s">
        <v>323</v>
      </c>
      <c r="F47" s="45" t="s">
        <v>530</v>
      </c>
      <c r="G47" s="29" t="s">
        <v>19</v>
      </c>
      <c r="H47" s="92">
        <f t="shared" si="0"/>
        <v>141666.66666666669</v>
      </c>
      <c r="I47" s="44">
        <v>170000</v>
      </c>
      <c r="J47" s="29" t="s">
        <v>128</v>
      </c>
      <c r="K47" s="29" t="s">
        <v>21</v>
      </c>
      <c r="L47" s="45" t="s">
        <v>28</v>
      </c>
      <c r="M47" s="45" t="s">
        <v>32</v>
      </c>
      <c r="N47" s="45" t="s">
        <v>25</v>
      </c>
      <c r="O47" s="45"/>
      <c r="P47" s="45">
        <v>109</v>
      </c>
      <c r="Q47" s="45">
        <v>0</v>
      </c>
      <c r="R47" s="45" t="s">
        <v>30</v>
      </c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</row>
    <row r="48" spans="1:167" customFormat="1" ht="40.9" customHeight="1">
      <c r="A48" s="213"/>
      <c r="B48" s="45"/>
      <c r="C48" s="129">
        <v>26</v>
      </c>
      <c r="D48" s="29" t="s">
        <v>17</v>
      </c>
      <c r="E48" s="29" t="s">
        <v>44</v>
      </c>
      <c r="F48" s="45" t="s">
        <v>47</v>
      </c>
      <c r="G48" s="29" t="s">
        <v>19</v>
      </c>
      <c r="H48" s="92">
        <f t="shared" si="0"/>
        <v>31250</v>
      </c>
      <c r="I48" s="44">
        <v>37500</v>
      </c>
      <c r="J48" s="97" t="s">
        <v>128</v>
      </c>
      <c r="K48" s="29" t="s">
        <v>21</v>
      </c>
      <c r="L48" s="45" t="s">
        <v>28</v>
      </c>
      <c r="M48" s="45" t="s">
        <v>34</v>
      </c>
      <c r="N48" s="45" t="s">
        <v>25</v>
      </c>
      <c r="O48" s="45" t="s">
        <v>129</v>
      </c>
      <c r="P48" s="45">
        <v>109</v>
      </c>
      <c r="Q48" s="45">
        <v>0</v>
      </c>
      <c r="R48" s="45" t="s">
        <v>30</v>
      </c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</row>
    <row r="49" spans="1:167" customFormat="1" ht="40.9" customHeight="1">
      <c r="A49" s="213"/>
      <c r="B49" s="45"/>
      <c r="C49" s="129">
        <v>26</v>
      </c>
      <c r="D49" s="97" t="s">
        <v>17</v>
      </c>
      <c r="E49" s="97" t="s">
        <v>75</v>
      </c>
      <c r="F49" s="98" t="s">
        <v>76</v>
      </c>
      <c r="G49" s="97" t="s">
        <v>19</v>
      </c>
      <c r="H49" s="92">
        <f t="shared" si="0"/>
        <v>25000</v>
      </c>
      <c r="I49" s="99">
        <v>30000</v>
      </c>
      <c r="J49" s="97" t="s">
        <v>128</v>
      </c>
      <c r="K49" s="97" t="s">
        <v>21</v>
      </c>
      <c r="L49" s="45" t="s">
        <v>28</v>
      </c>
      <c r="M49" s="98" t="s">
        <v>77</v>
      </c>
      <c r="N49" s="98" t="s">
        <v>250</v>
      </c>
      <c r="O49" s="98" t="s">
        <v>129</v>
      </c>
      <c r="P49" s="45">
        <v>109</v>
      </c>
      <c r="Q49" s="45">
        <v>0</v>
      </c>
      <c r="R49" s="98" t="s">
        <v>30</v>
      </c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</row>
    <row r="50" spans="1:167" s="2" customFormat="1" ht="40.9" customHeight="1">
      <c r="A50" s="213"/>
      <c r="B50" s="45"/>
      <c r="C50" s="129">
        <v>26</v>
      </c>
      <c r="D50" s="29" t="s">
        <v>17</v>
      </c>
      <c r="E50" s="157" t="s">
        <v>82</v>
      </c>
      <c r="F50" s="158" t="s">
        <v>366</v>
      </c>
      <c r="G50" s="29" t="s">
        <v>19</v>
      </c>
      <c r="H50" s="159">
        <f t="shared" ref="H50:H115" si="1">I50/1.2</f>
        <v>411666.66666666669</v>
      </c>
      <c r="I50" s="160">
        <v>494000</v>
      </c>
      <c r="J50" s="29" t="s">
        <v>128</v>
      </c>
      <c r="K50" s="29" t="s">
        <v>21</v>
      </c>
      <c r="L50" s="45" t="s">
        <v>28</v>
      </c>
      <c r="M50" s="45" t="s">
        <v>32</v>
      </c>
      <c r="N50" s="45" t="s">
        <v>127</v>
      </c>
      <c r="O50" s="158" t="s">
        <v>367</v>
      </c>
      <c r="P50" s="45">
        <v>109</v>
      </c>
      <c r="Q50" s="45">
        <v>0</v>
      </c>
      <c r="R50" s="45" t="s">
        <v>30</v>
      </c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</row>
    <row r="51" spans="1:167" s="2" customFormat="1" ht="40.9" customHeight="1">
      <c r="A51" s="213"/>
      <c r="B51" s="45"/>
      <c r="C51" s="129">
        <v>26</v>
      </c>
      <c r="D51" s="29" t="s">
        <v>17</v>
      </c>
      <c r="E51" s="157" t="s">
        <v>82</v>
      </c>
      <c r="F51" s="158" t="s">
        <v>586</v>
      </c>
      <c r="G51" s="29" t="s">
        <v>19</v>
      </c>
      <c r="H51" s="159">
        <f>I51/1.2</f>
        <v>458333.33333333337</v>
      </c>
      <c r="I51" s="160">
        <v>550000</v>
      </c>
      <c r="J51" s="29" t="s">
        <v>128</v>
      </c>
      <c r="K51" s="29" t="s">
        <v>21</v>
      </c>
      <c r="L51" s="45" t="s">
        <v>28</v>
      </c>
      <c r="M51" s="45" t="s">
        <v>32</v>
      </c>
      <c r="N51" s="45" t="s">
        <v>127</v>
      </c>
      <c r="O51" s="158"/>
      <c r="P51" s="45">
        <v>109</v>
      </c>
      <c r="Q51" s="45">
        <v>0</v>
      </c>
      <c r="R51" s="45" t="s">
        <v>30</v>
      </c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</row>
    <row r="52" spans="1:167" s="2" customFormat="1" ht="40.9" customHeight="1">
      <c r="A52" s="213"/>
      <c r="B52" s="45"/>
      <c r="C52" s="29">
        <v>26</v>
      </c>
      <c r="D52" s="29" t="s">
        <v>17</v>
      </c>
      <c r="E52" s="157" t="s">
        <v>348</v>
      </c>
      <c r="F52" s="45" t="s">
        <v>365</v>
      </c>
      <c r="G52" s="29" t="s">
        <v>19</v>
      </c>
      <c r="H52" s="92">
        <f t="shared" si="1"/>
        <v>9083.3333333333339</v>
      </c>
      <c r="I52" s="44">
        <v>10900</v>
      </c>
      <c r="J52" s="29" t="s">
        <v>128</v>
      </c>
      <c r="K52" s="29" t="s">
        <v>21</v>
      </c>
      <c r="L52" s="45" t="s">
        <v>28</v>
      </c>
      <c r="M52" s="45" t="s">
        <v>32</v>
      </c>
      <c r="N52" s="45" t="s">
        <v>25</v>
      </c>
      <c r="O52" s="45"/>
      <c r="P52" s="45">
        <v>109</v>
      </c>
      <c r="Q52" s="45">
        <v>0</v>
      </c>
      <c r="R52" s="45" t="s">
        <v>30</v>
      </c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</row>
    <row r="53" spans="1:167" s="2" customFormat="1" ht="40.9" customHeight="1">
      <c r="A53" s="213"/>
      <c r="B53" s="45"/>
      <c r="C53" s="29">
        <v>26</v>
      </c>
      <c r="D53" s="29" t="s">
        <v>17</v>
      </c>
      <c r="E53" s="157" t="s">
        <v>348</v>
      </c>
      <c r="F53" s="158" t="s">
        <v>539</v>
      </c>
      <c r="G53" s="29" t="s">
        <v>19</v>
      </c>
      <c r="H53" s="159">
        <f t="shared" si="1"/>
        <v>21000</v>
      </c>
      <c r="I53" s="160">
        <v>25200</v>
      </c>
      <c r="J53" s="29" t="s">
        <v>128</v>
      </c>
      <c r="K53" s="29" t="s">
        <v>21</v>
      </c>
      <c r="L53" s="45" t="s">
        <v>28</v>
      </c>
      <c r="M53" s="45" t="s">
        <v>32</v>
      </c>
      <c r="N53" s="45" t="s">
        <v>25</v>
      </c>
      <c r="O53" s="45"/>
      <c r="P53" s="45">
        <v>109</v>
      </c>
      <c r="Q53" s="45">
        <v>0</v>
      </c>
      <c r="R53" s="45" t="s">
        <v>30</v>
      </c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</row>
    <row r="54" spans="1:167" s="2" customFormat="1" ht="40.9" customHeight="1">
      <c r="A54" s="213"/>
      <c r="B54" s="45"/>
      <c r="C54" s="29">
        <v>26</v>
      </c>
      <c r="D54" s="29" t="s">
        <v>17</v>
      </c>
      <c r="E54" s="157" t="s">
        <v>348</v>
      </c>
      <c r="F54" s="158" t="s">
        <v>566</v>
      </c>
      <c r="G54" s="29" t="s">
        <v>19</v>
      </c>
      <c r="H54" s="159">
        <f>I54/1.2</f>
        <v>2750</v>
      </c>
      <c r="I54" s="160">
        <v>3300</v>
      </c>
      <c r="J54" s="29" t="s">
        <v>128</v>
      </c>
      <c r="K54" s="29" t="s">
        <v>21</v>
      </c>
      <c r="L54" s="45" t="s">
        <v>28</v>
      </c>
      <c r="M54" s="45" t="s">
        <v>32</v>
      </c>
      <c r="N54" s="45" t="s">
        <v>25</v>
      </c>
      <c r="O54" s="45"/>
      <c r="P54" s="45">
        <v>109</v>
      </c>
      <c r="Q54" s="45">
        <v>0</v>
      </c>
      <c r="R54" s="45" t="s">
        <v>30</v>
      </c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</row>
    <row r="55" spans="1:167" s="2" customFormat="1" ht="40.9" customHeight="1">
      <c r="A55" s="213"/>
      <c r="B55" s="45">
        <v>43955</v>
      </c>
      <c r="C55" s="207">
        <v>26</v>
      </c>
      <c r="D55" s="29" t="s">
        <v>17</v>
      </c>
      <c r="E55" s="207" t="s">
        <v>18</v>
      </c>
      <c r="F55" s="45" t="s">
        <v>525</v>
      </c>
      <c r="G55" s="29" t="s">
        <v>19</v>
      </c>
      <c r="H55" s="209">
        <f t="shared" si="1"/>
        <v>62324.133333333339</v>
      </c>
      <c r="I55" s="210">
        <v>74788.960000000006</v>
      </c>
      <c r="J55" s="29" t="s">
        <v>128</v>
      </c>
      <c r="K55" s="29" t="s">
        <v>21</v>
      </c>
      <c r="L55" s="45" t="s">
        <v>28</v>
      </c>
      <c r="M55" s="45" t="s">
        <v>32</v>
      </c>
      <c r="N55" s="45" t="s">
        <v>25</v>
      </c>
      <c r="O55" s="208"/>
      <c r="P55" s="45">
        <v>109</v>
      </c>
      <c r="Q55" s="45">
        <v>0</v>
      </c>
      <c r="R55" s="45" t="s">
        <v>30</v>
      </c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</row>
    <row r="56" spans="1:167" s="2" customFormat="1" ht="40.9" customHeight="1">
      <c r="A56" s="213"/>
      <c r="B56" s="45">
        <v>42649</v>
      </c>
      <c r="C56" s="207">
        <v>26</v>
      </c>
      <c r="D56" s="29" t="s">
        <v>17</v>
      </c>
      <c r="E56" s="207" t="s">
        <v>18</v>
      </c>
      <c r="F56" s="45" t="s">
        <v>503</v>
      </c>
      <c r="G56" s="29" t="s">
        <v>19</v>
      </c>
      <c r="H56" s="209">
        <f t="shared" si="1"/>
        <v>300000</v>
      </c>
      <c r="I56" s="210">
        <v>360000</v>
      </c>
      <c r="J56" s="29" t="s">
        <v>128</v>
      </c>
      <c r="K56" s="29" t="s">
        <v>21</v>
      </c>
      <c r="L56" s="45" t="s">
        <v>28</v>
      </c>
      <c r="M56" s="45" t="s">
        <v>32</v>
      </c>
      <c r="N56" s="45" t="s">
        <v>25</v>
      </c>
      <c r="O56" s="208"/>
      <c r="P56" s="45">
        <v>109</v>
      </c>
      <c r="Q56" s="45">
        <v>0</v>
      </c>
      <c r="R56" s="45" t="s">
        <v>30</v>
      </c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</row>
    <row r="57" spans="1:167" s="2" customFormat="1" ht="40.9" customHeight="1">
      <c r="A57" s="213"/>
      <c r="B57" s="45"/>
      <c r="C57" s="207">
        <v>26</v>
      </c>
      <c r="D57" s="29" t="s">
        <v>17</v>
      </c>
      <c r="E57" s="29" t="s">
        <v>72</v>
      </c>
      <c r="F57" s="45" t="s">
        <v>518</v>
      </c>
      <c r="G57" s="29" t="s">
        <v>19</v>
      </c>
      <c r="H57" s="92">
        <f t="shared" ref="H57:H72" si="2">I57/1.2</f>
        <v>90000</v>
      </c>
      <c r="I57" s="44">
        <v>108000</v>
      </c>
      <c r="J57" s="29" t="s">
        <v>128</v>
      </c>
      <c r="K57" s="29" t="s">
        <v>21</v>
      </c>
      <c r="L57" s="45" t="s">
        <v>628</v>
      </c>
      <c r="M57" s="45" t="s">
        <v>32</v>
      </c>
      <c r="N57" s="98" t="s">
        <v>250</v>
      </c>
      <c r="O57" s="45"/>
      <c r="P57" s="45">
        <v>109</v>
      </c>
      <c r="Q57" s="45">
        <v>0</v>
      </c>
      <c r="R57" s="45" t="s">
        <v>30</v>
      </c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</row>
    <row r="58" spans="1:167" s="2" customFormat="1" ht="40.9" customHeight="1">
      <c r="A58" s="213"/>
      <c r="B58" s="45"/>
      <c r="C58" s="207">
        <v>26</v>
      </c>
      <c r="D58" s="29" t="s">
        <v>17</v>
      </c>
      <c r="E58" s="29" t="s">
        <v>72</v>
      </c>
      <c r="F58" s="45" t="s">
        <v>538</v>
      </c>
      <c r="G58" s="29" t="s">
        <v>19</v>
      </c>
      <c r="H58" s="92">
        <f t="shared" si="2"/>
        <v>153000</v>
      </c>
      <c r="I58" s="44">
        <v>183600</v>
      </c>
      <c r="J58" s="29" t="s">
        <v>128</v>
      </c>
      <c r="K58" s="29" t="s">
        <v>21</v>
      </c>
      <c r="L58" s="45" t="s">
        <v>628</v>
      </c>
      <c r="M58" s="45" t="s">
        <v>32</v>
      </c>
      <c r="N58" s="98" t="s">
        <v>250</v>
      </c>
      <c r="O58" s="45"/>
      <c r="P58" s="45">
        <v>109</v>
      </c>
      <c r="Q58" s="45">
        <v>0</v>
      </c>
      <c r="R58" s="45" t="s">
        <v>30</v>
      </c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</row>
    <row r="59" spans="1:167" s="2" customFormat="1" ht="40.9" customHeight="1">
      <c r="A59" s="213"/>
      <c r="B59" s="45"/>
      <c r="C59" s="258">
        <v>26</v>
      </c>
      <c r="D59" s="29" t="s">
        <v>17</v>
      </c>
      <c r="E59" s="29" t="s">
        <v>70</v>
      </c>
      <c r="F59" s="45" t="s">
        <v>589</v>
      </c>
      <c r="G59" s="29" t="s">
        <v>19</v>
      </c>
      <c r="H59" s="92">
        <f t="shared" si="2"/>
        <v>3416.666666666667</v>
      </c>
      <c r="I59" s="44">
        <v>4100</v>
      </c>
      <c r="J59" s="29" t="s">
        <v>128</v>
      </c>
      <c r="K59" s="29" t="s">
        <v>21</v>
      </c>
      <c r="L59" s="45" t="s">
        <v>28</v>
      </c>
      <c r="M59" s="45" t="s">
        <v>32</v>
      </c>
      <c r="N59" s="98" t="s">
        <v>250</v>
      </c>
      <c r="O59" s="45"/>
      <c r="P59" s="45">
        <v>109</v>
      </c>
      <c r="Q59" s="45">
        <v>0</v>
      </c>
      <c r="R59" s="45" t="s">
        <v>30</v>
      </c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</row>
    <row r="60" spans="1:167" s="2" customFormat="1" ht="40.9" customHeight="1">
      <c r="A60" s="213"/>
      <c r="B60" s="45"/>
      <c r="C60" s="258">
        <v>26</v>
      </c>
      <c r="D60" s="29" t="s">
        <v>17</v>
      </c>
      <c r="E60" s="29" t="s">
        <v>74</v>
      </c>
      <c r="F60" s="45" t="s">
        <v>588</v>
      </c>
      <c r="G60" s="29" t="s">
        <v>19</v>
      </c>
      <c r="H60" s="92">
        <f t="shared" si="2"/>
        <v>88000</v>
      </c>
      <c r="I60" s="44">
        <v>105600</v>
      </c>
      <c r="J60" s="29" t="s">
        <v>128</v>
      </c>
      <c r="K60" s="29" t="s">
        <v>21</v>
      </c>
      <c r="L60" s="45" t="s">
        <v>28</v>
      </c>
      <c r="M60" s="45" t="s">
        <v>32</v>
      </c>
      <c r="N60" s="45" t="s">
        <v>25</v>
      </c>
      <c r="O60" s="45"/>
      <c r="P60" s="45">
        <v>109</v>
      </c>
      <c r="Q60" s="45">
        <v>0</v>
      </c>
      <c r="R60" s="45" t="s">
        <v>30</v>
      </c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</row>
    <row r="61" spans="1:167" s="2" customFormat="1" ht="40.9" customHeight="1">
      <c r="A61" s="213"/>
      <c r="B61" s="45"/>
      <c r="C61" s="258">
        <v>26</v>
      </c>
      <c r="D61" s="29" t="s">
        <v>17</v>
      </c>
      <c r="E61" s="29" t="s">
        <v>74</v>
      </c>
      <c r="F61" s="45" t="s">
        <v>592</v>
      </c>
      <c r="G61" s="29" t="s">
        <v>19</v>
      </c>
      <c r="H61" s="92">
        <f t="shared" si="2"/>
        <v>251666.66666666669</v>
      </c>
      <c r="I61" s="44">
        <v>302000</v>
      </c>
      <c r="J61" s="29" t="s">
        <v>128</v>
      </c>
      <c r="K61" s="29" t="s">
        <v>21</v>
      </c>
      <c r="L61" s="45" t="s">
        <v>28</v>
      </c>
      <c r="M61" s="45" t="s">
        <v>32</v>
      </c>
      <c r="N61" s="98" t="s">
        <v>250</v>
      </c>
      <c r="O61" s="45"/>
      <c r="P61" s="45">
        <v>109</v>
      </c>
      <c r="Q61" s="45">
        <v>0</v>
      </c>
      <c r="R61" s="45" t="s">
        <v>30</v>
      </c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</row>
    <row r="62" spans="1:167" s="2" customFormat="1" ht="40.9" customHeight="1">
      <c r="A62" s="213"/>
      <c r="B62" s="45"/>
      <c r="C62" s="258">
        <v>26</v>
      </c>
      <c r="D62" s="29" t="s">
        <v>17</v>
      </c>
      <c r="E62" s="29" t="s">
        <v>269</v>
      </c>
      <c r="F62" s="45" t="s">
        <v>602</v>
      </c>
      <c r="G62" s="29" t="s">
        <v>19</v>
      </c>
      <c r="H62" s="92">
        <f t="shared" si="2"/>
        <v>183333.33333333334</v>
      </c>
      <c r="I62" s="44">
        <v>220000</v>
      </c>
      <c r="J62" s="29" t="s">
        <v>128</v>
      </c>
      <c r="K62" s="29" t="s">
        <v>21</v>
      </c>
      <c r="L62" s="45" t="s">
        <v>28</v>
      </c>
      <c r="M62" s="45" t="s">
        <v>32</v>
      </c>
      <c r="N62" s="98" t="s">
        <v>250</v>
      </c>
      <c r="O62" s="45"/>
      <c r="P62" s="45">
        <v>109</v>
      </c>
      <c r="Q62" s="45">
        <v>0</v>
      </c>
      <c r="R62" s="45" t="s">
        <v>30</v>
      </c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</row>
    <row r="63" spans="1:167" s="2" customFormat="1" ht="40.9" customHeight="1">
      <c r="A63" s="213"/>
      <c r="B63" s="45"/>
      <c r="C63" s="258">
        <v>26</v>
      </c>
      <c r="D63" s="29" t="s">
        <v>17</v>
      </c>
      <c r="E63" s="29" t="s">
        <v>269</v>
      </c>
      <c r="F63" s="45" t="s">
        <v>603</v>
      </c>
      <c r="G63" s="29" t="s">
        <v>19</v>
      </c>
      <c r="H63" s="92">
        <f t="shared" si="2"/>
        <v>100000</v>
      </c>
      <c r="I63" s="44">
        <v>120000</v>
      </c>
      <c r="J63" s="29" t="s">
        <v>128</v>
      </c>
      <c r="K63" s="29" t="s">
        <v>21</v>
      </c>
      <c r="L63" s="45" t="s">
        <v>28</v>
      </c>
      <c r="M63" s="45" t="s">
        <v>32</v>
      </c>
      <c r="N63" s="98" t="s">
        <v>250</v>
      </c>
      <c r="O63" s="45"/>
      <c r="P63" s="45">
        <v>109</v>
      </c>
      <c r="Q63" s="45">
        <v>0</v>
      </c>
      <c r="R63" s="45" t="s">
        <v>30</v>
      </c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</row>
    <row r="64" spans="1:167" s="2" customFormat="1" ht="40.9" customHeight="1">
      <c r="A64" s="213"/>
      <c r="B64" s="45"/>
      <c r="C64" s="258">
        <v>26</v>
      </c>
      <c r="D64" s="29" t="s">
        <v>17</v>
      </c>
      <c r="E64" s="29" t="s">
        <v>269</v>
      </c>
      <c r="F64" s="45" t="s">
        <v>604</v>
      </c>
      <c r="G64" s="29" t="s">
        <v>19</v>
      </c>
      <c r="H64" s="92">
        <f t="shared" si="2"/>
        <v>41666.666666666672</v>
      </c>
      <c r="I64" s="44">
        <v>50000</v>
      </c>
      <c r="J64" s="29" t="s">
        <v>128</v>
      </c>
      <c r="K64" s="29" t="s">
        <v>21</v>
      </c>
      <c r="L64" s="45" t="s">
        <v>28</v>
      </c>
      <c r="M64" s="45" t="s">
        <v>32</v>
      </c>
      <c r="N64" s="98" t="s">
        <v>250</v>
      </c>
      <c r="O64" s="45"/>
      <c r="P64" s="45">
        <v>109</v>
      </c>
      <c r="Q64" s="45">
        <v>0</v>
      </c>
      <c r="R64" s="45" t="s">
        <v>30</v>
      </c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</row>
    <row r="65" spans="1:167" s="2" customFormat="1" ht="40.9" customHeight="1">
      <c r="A65" s="213"/>
      <c r="B65" s="45"/>
      <c r="C65" s="258">
        <v>26</v>
      </c>
      <c r="D65" s="29" t="s">
        <v>17</v>
      </c>
      <c r="E65" s="29" t="s">
        <v>269</v>
      </c>
      <c r="F65" s="45" t="s">
        <v>605</v>
      </c>
      <c r="G65" s="29" t="s">
        <v>19</v>
      </c>
      <c r="H65" s="92">
        <f t="shared" si="2"/>
        <v>25000</v>
      </c>
      <c r="I65" s="44">
        <v>30000</v>
      </c>
      <c r="J65" s="29" t="s">
        <v>128</v>
      </c>
      <c r="K65" s="29" t="s">
        <v>21</v>
      </c>
      <c r="L65" s="45" t="s">
        <v>28</v>
      </c>
      <c r="M65" s="45" t="s">
        <v>32</v>
      </c>
      <c r="N65" s="98" t="s">
        <v>250</v>
      </c>
      <c r="O65" s="45"/>
      <c r="P65" s="45">
        <v>109</v>
      </c>
      <c r="Q65" s="45">
        <v>0</v>
      </c>
      <c r="R65" s="45" t="s">
        <v>30</v>
      </c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</row>
    <row r="66" spans="1:167" s="2" customFormat="1" ht="40.9" customHeight="1">
      <c r="A66" s="213"/>
      <c r="B66" s="45"/>
      <c r="C66" s="258">
        <v>26</v>
      </c>
      <c r="D66" s="29" t="s">
        <v>17</v>
      </c>
      <c r="E66" s="29" t="s">
        <v>269</v>
      </c>
      <c r="F66" s="45" t="s">
        <v>606</v>
      </c>
      <c r="G66" s="29" t="s">
        <v>19</v>
      </c>
      <c r="H66" s="92">
        <f t="shared" si="2"/>
        <v>29166.666666666668</v>
      </c>
      <c r="I66" s="44">
        <v>35000</v>
      </c>
      <c r="J66" s="29" t="s">
        <v>128</v>
      </c>
      <c r="K66" s="29" t="s">
        <v>21</v>
      </c>
      <c r="L66" s="45" t="s">
        <v>28</v>
      </c>
      <c r="M66" s="45" t="s">
        <v>32</v>
      </c>
      <c r="N66" s="98" t="s">
        <v>250</v>
      </c>
      <c r="O66" s="45"/>
      <c r="P66" s="45">
        <v>109</v>
      </c>
      <c r="Q66" s="45">
        <v>0</v>
      </c>
      <c r="R66" s="45" t="s">
        <v>30</v>
      </c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</row>
    <row r="67" spans="1:167" s="2" customFormat="1" ht="40.9" customHeight="1">
      <c r="A67" s="213"/>
      <c r="B67" s="45"/>
      <c r="C67" s="258">
        <v>26</v>
      </c>
      <c r="D67" s="29" t="s">
        <v>17</v>
      </c>
      <c r="E67" s="29" t="s">
        <v>26</v>
      </c>
      <c r="F67" s="45" t="s">
        <v>615</v>
      </c>
      <c r="G67" s="29" t="s">
        <v>19</v>
      </c>
      <c r="H67" s="92">
        <f t="shared" si="2"/>
        <v>27816.666666666668</v>
      </c>
      <c r="I67" s="44">
        <v>33380</v>
      </c>
      <c r="J67" s="29" t="s">
        <v>128</v>
      </c>
      <c r="K67" s="29" t="s">
        <v>21</v>
      </c>
      <c r="L67" s="45" t="s">
        <v>28</v>
      </c>
      <c r="M67" s="45" t="s">
        <v>32</v>
      </c>
      <c r="N67" s="45" t="s">
        <v>25</v>
      </c>
      <c r="O67" s="45"/>
      <c r="P67" s="45">
        <v>109</v>
      </c>
      <c r="Q67" s="45">
        <v>0</v>
      </c>
      <c r="R67" s="45" t="s">
        <v>30</v>
      </c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</row>
    <row r="68" spans="1:167" s="2" customFormat="1" ht="40.9" customHeight="1">
      <c r="A68" s="213"/>
      <c r="B68" s="45"/>
      <c r="C68" s="258">
        <v>26</v>
      </c>
      <c r="D68" s="29" t="s">
        <v>17</v>
      </c>
      <c r="E68" s="29" t="s">
        <v>26</v>
      </c>
      <c r="F68" s="45" t="s">
        <v>616</v>
      </c>
      <c r="G68" s="29" t="s">
        <v>19</v>
      </c>
      <c r="H68" s="92">
        <f t="shared" si="2"/>
        <v>33333.333333333336</v>
      </c>
      <c r="I68" s="44">
        <v>40000</v>
      </c>
      <c r="J68" s="29" t="s">
        <v>128</v>
      </c>
      <c r="K68" s="29" t="s">
        <v>21</v>
      </c>
      <c r="L68" s="45" t="s">
        <v>28</v>
      </c>
      <c r="M68" s="45" t="s">
        <v>32</v>
      </c>
      <c r="N68" s="45" t="s">
        <v>25</v>
      </c>
      <c r="O68" s="45"/>
      <c r="P68" s="45">
        <v>109</v>
      </c>
      <c r="Q68" s="45">
        <v>0</v>
      </c>
      <c r="R68" s="45" t="s">
        <v>30</v>
      </c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</row>
    <row r="69" spans="1:167" s="2" customFormat="1" ht="40.9" customHeight="1">
      <c r="A69" s="213"/>
      <c r="B69" s="45"/>
      <c r="C69" s="258">
        <v>26</v>
      </c>
      <c r="D69" s="29" t="s">
        <v>17</v>
      </c>
      <c r="E69" s="29" t="s">
        <v>26</v>
      </c>
      <c r="F69" s="45" t="s">
        <v>617</v>
      </c>
      <c r="G69" s="29" t="s">
        <v>19</v>
      </c>
      <c r="H69" s="92">
        <f t="shared" si="2"/>
        <v>44166.666666666672</v>
      </c>
      <c r="I69" s="44">
        <v>53000</v>
      </c>
      <c r="J69" s="29" t="s">
        <v>128</v>
      </c>
      <c r="K69" s="29" t="s">
        <v>21</v>
      </c>
      <c r="L69" s="45" t="s">
        <v>28</v>
      </c>
      <c r="M69" s="45" t="s">
        <v>32</v>
      </c>
      <c r="N69" s="45" t="s">
        <v>25</v>
      </c>
      <c r="O69" s="45"/>
      <c r="P69" s="45">
        <v>109</v>
      </c>
      <c r="Q69" s="45">
        <v>0</v>
      </c>
      <c r="R69" s="45" t="s">
        <v>30</v>
      </c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</row>
    <row r="70" spans="1:167" s="2" customFormat="1" ht="40.9" customHeight="1">
      <c r="A70" s="213"/>
      <c r="B70" s="45"/>
      <c r="C70" s="258">
        <v>26</v>
      </c>
      <c r="D70" s="29" t="s">
        <v>17</v>
      </c>
      <c r="E70" s="29" t="s">
        <v>26</v>
      </c>
      <c r="F70" s="45" t="s">
        <v>27</v>
      </c>
      <c r="G70" s="29" t="s">
        <v>19</v>
      </c>
      <c r="H70" s="92">
        <f t="shared" si="2"/>
        <v>64166.666666666672</v>
      </c>
      <c r="I70" s="44">
        <v>77000</v>
      </c>
      <c r="J70" s="29" t="s">
        <v>128</v>
      </c>
      <c r="K70" s="29" t="s">
        <v>21</v>
      </c>
      <c r="L70" s="45" t="s">
        <v>28</v>
      </c>
      <c r="M70" s="45" t="s">
        <v>32</v>
      </c>
      <c r="N70" s="98" t="s">
        <v>250</v>
      </c>
      <c r="O70" s="45"/>
      <c r="P70" s="45">
        <v>109</v>
      </c>
      <c r="Q70" s="45">
        <v>0</v>
      </c>
      <c r="R70" s="45" t="s">
        <v>30</v>
      </c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</row>
    <row r="71" spans="1:167" s="2" customFormat="1" ht="40.9" customHeight="1">
      <c r="A71" s="213"/>
      <c r="B71" s="262"/>
      <c r="C71" s="258">
        <v>27</v>
      </c>
      <c r="D71" s="253" t="s">
        <v>17</v>
      </c>
      <c r="E71" s="253" t="s">
        <v>630</v>
      </c>
      <c r="F71" s="254" t="s">
        <v>572</v>
      </c>
      <c r="G71" s="253" t="s">
        <v>19</v>
      </c>
      <c r="H71" s="92">
        <f>I71/1.2</f>
        <v>1242559.1666666667</v>
      </c>
      <c r="I71" s="256">
        <v>1491071</v>
      </c>
      <c r="J71" s="253" t="s">
        <v>128</v>
      </c>
      <c r="K71" s="253" t="s">
        <v>21</v>
      </c>
      <c r="L71" s="257" t="s">
        <v>567</v>
      </c>
      <c r="M71" s="254" t="s">
        <v>24</v>
      </c>
      <c r="N71" s="254" t="s">
        <v>127</v>
      </c>
      <c r="O71" s="254"/>
      <c r="P71" s="254">
        <v>72</v>
      </c>
      <c r="Q71" s="254">
        <v>0</v>
      </c>
      <c r="R71" s="254" t="s">
        <v>128</v>
      </c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</row>
    <row r="72" spans="1:167" s="2" customFormat="1" ht="40.9" customHeight="1">
      <c r="A72" s="213"/>
      <c r="B72" s="262"/>
      <c r="C72" s="258">
        <v>28</v>
      </c>
      <c r="D72" s="253" t="s">
        <v>17</v>
      </c>
      <c r="E72" s="253" t="s">
        <v>629</v>
      </c>
      <c r="F72" s="254" t="s">
        <v>570</v>
      </c>
      <c r="G72" s="253" t="s">
        <v>19</v>
      </c>
      <c r="H72" s="92">
        <f t="shared" si="2"/>
        <v>2112000</v>
      </c>
      <c r="I72" s="256">
        <v>2534400</v>
      </c>
      <c r="J72" s="253" t="s">
        <v>128</v>
      </c>
      <c r="K72" s="253" t="s">
        <v>21</v>
      </c>
      <c r="L72" s="257" t="s">
        <v>567</v>
      </c>
      <c r="M72" s="254" t="s">
        <v>24</v>
      </c>
      <c r="N72" s="254" t="s">
        <v>127</v>
      </c>
      <c r="O72" s="254"/>
      <c r="P72" s="254">
        <v>37</v>
      </c>
      <c r="Q72" s="254">
        <v>0</v>
      </c>
      <c r="R72" s="254" t="s">
        <v>128</v>
      </c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</row>
    <row r="73" spans="1:167" s="2" customFormat="1" ht="40.9" customHeight="1">
      <c r="A73" s="213"/>
      <c r="B73" s="46"/>
      <c r="C73" s="30" t="s">
        <v>477</v>
      </c>
      <c r="D73" s="30" t="s">
        <v>17</v>
      </c>
      <c r="E73" s="30" t="s">
        <v>18</v>
      </c>
      <c r="F73" s="30" t="s">
        <v>317</v>
      </c>
      <c r="G73" s="30" t="s">
        <v>169</v>
      </c>
      <c r="H73" s="106">
        <f t="shared" si="1"/>
        <v>4548219.166666667</v>
      </c>
      <c r="I73" s="47">
        <v>5457863</v>
      </c>
      <c r="J73" s="30" t="s">
        <v>20</v>
      </c>
      <c r="K73" s="30" t="s">
        <v>21</v>
      </c>
      <c r="L73" s="46" t="s">
        <v>22</v>
      </c>
      <c r="M73" s="46" t="s">
        <v>170</v>
      </c>
      <c r="N73" s="46" t="s">
        <v>311</v>
      </c>
      <c r="O73" s="46" t="s">
        <v>172</v>
      </c>
      <c r="P73" s="46"/>
      <c r="Q73" s="46"/>
      <c r="R73" s="46" t="s">
        <v>340</v>
      </c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</row>
    <row r="74" spans="1:167" s="2" customFormat="1" ht="40.9" customHeight="1">
      <c r="A74" s="213"/>
      <c r="B74" s="46"/>
      <c r="C74" s="30" t="s">
        <v>477</v>
      </c>
      <c r="D74" s="30" t="s">
        <v>17</v>
      </c>
      <c r="E74" s="30" t="s">
        <v>18</v>
      </c>
      <c r="F74" s="30" t="s">
        <v>404</v>
      </c>
      <c r="G74" s="30" t="s">
        <v>169</v>
      </c>
      <c r="H74" s="106">
        <f t="shared" ref="H74:H86" si="3">I74/1.2</f>
        <v>139200</v>
      </c>
      <c r="I74" s="47">
        <v>167040</v>
      </c>
      <c r="J74" s="30" t="s">
        <v>20</v>
      </c>
      <c r="K74" s="30" t="s">
        <v>21</v>
      </c>
      <c r="L74" s="46" t="s">
        <v>184</v>
      </c>
      <c r="M74" s="46" t="s">
        <v>185</v>
      </c>
      <c r="N74" s="46" t="s">
        <v>311</v>
      </c>
      <c r="O74" s="46" t="s">
        <v>172</v>
      </c>
      <c r="P74" s="46"/>
      <c r="Q74" s="46"/>
      <c r="R74" s="46" t="s">
        <v>181</v>
      </c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</row>
    <row r="75" spans="1:167" s="2" customFormat="1" ht="40.9" customHeight="1">
      <c r="A75" s="213"/>
      <c r="B75" s="46"/>
      <c r="C75" s="30" t="s">
        <v>477</v>
      </c>
      <c r="D75" s="30" t="s">
        <v>17</v>
      </c>
      <c r="E75" s="30" t="s">
        <v>18</v>
      </c>
      <c r="F75" s="30" t="s">
        <v>546</v>
      </c>
      <c r="G75" s="30" t="s">
        <v>169</v>
      </c>
      <c r="H75" s="106">
        <f t="shared" si="3"/>
        <v>440120</v>
      </c>
      <c r="I75" s="47">
        <v>528144</v>
      </c>
      <c r="J75" s="30" t="s">
        <v>128</v>
      </c>
      <c r="K75" s="30" t="s">
        <v>21</v>
      </c>
      <c r="L75" s="164" t="s">
        <v>184</v>
      </c>
      <c r="M75" s="46" t="s">
        <v>185</v>
      </c>
      <c r="N75" s="46" t="s">
        <v>272</v>
      </c>
      <c r="O75" s="46"/>
      <c r="P75" s="46"/>
      <c r="Q75" s="46"/>
      <c r="R75" s="46" t="s">
        <v>181</v>
      </c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</row>
    <row r="76" spans="1:167" s="2" customFormat="1" ht="40.9" customHeight="1">
      <c r="A76" s="213"/>
      <c r="B76" s="46"/>
      <c r="C76" s="30" t="s">
        <v>477</v>
      </c>
      <c r="D76" s="30" t="s">
        <v>17</v>
      </c>
      <c r="E76" s="30" t="s">
        <v>18</v>
      </c>
      <c r="F76" s="30" t="s">
        <v>547</v>
      </c>
      <c r="G76" s="30" t="s">
        <v>169</v>
      </c>
      <c r="H76" s="106">
        <f t="shared" si="3"/>
        <v>90000</v>
      </c>
      <c r="I76" s="47">
        <v>108000</v>
      </c>
      <c r="J76" s="30" t="s">
        <v>128</v>
      </c>
      <c r="K76" s="30" t="s">
        <v>21</v>
      </c>
      <c r="L76" s="164" t="s">
        <v>184</v>
      </c>
      <c r="M76" s="46" t="s">
        <v>185</v>
      </c>
      <c r="N76" s="46" t="s">
        <v>272</v>
      </c>
      <c r="O76" s="46"/>
      <c r="P76" s="46"/>
      <c r="Q76" s="46"/>
      <c r="R76" s="46" t="s">
        <v>181</v>
      </c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</row>
    <row r="77" spans="1:167" s="2" customFormat="1" ht="40.9" customHeight="1">
      <c r="A77" s="213"/>
      <c r="B77" s="46"/>
      <c r="C77" s="30" t="s">
        <v>477</v>
      </c>
      <c r="D77" s="30" t="s">
        <v>17</v>
      </c>
      <c r="E77" s="30" t="s">
        <v>18</v>
      </c>
      <c r="F77" s="30" t="s">
        <v>548</v>
      </c>
      <c r="G77" s="30" t="s">
        <v>169</v>
      </c>
      <c r="H77" s="106">
        <f t="shared" si="3"/>
        <v>150000</v>
      </c>
      <c r="I77" s="47">
        <v>180000</v>
      </c>
      <c r="J77" s="30" t="s">
        <v>128</v>
      </c>
      <c r="K77" s="30" t="s">
        <v>21</v>
      </c>
      <c r="L77" s="164" t="s">
        <v>184</v>
      </c>
      <c r="M77" s="46" t="s">
        <v>185</v>
      </c>
      <c r="N77" s="46" t="s">
        <v>272</v>
      </c>
      <c r="O77" s="46"/>
      <c r="P77" s="46"/>
      <c r="Q77" s="46"/>
      <c r="R77" s="46" t="s">
        <v>181</v>
      </c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</row>
    <row r="78" spans="1:167" s="2" customFormat="1" ht="40.9" customHeight="1">
      <c r="A78" s="213"/>
      <c r="B78" s="46"/>
      <c r="C78" s="30" t="s">
        <v>477</v>
      </c>
      <c r="D78" s="30" t="s">
        <v>17</v>
      </c>
      <c r="E78" s="30" t="s">
        <v>18</v>
      </c>
      <c r="F78" s="30" t="s">
        <v>549</v>
      </c>
      <c r="G78" s="30" t="s">
        <v>169</v>
      </c>
      <c r="H78" s="106">
        <f t="shared" si="3"/>
        <v>200000</v>
      </c>
      <c r="I78" s="47">
        <v>240000</v>
      </c>
      <c r="J78" s="30" t="s">
        <v>128</v>
      </c>
      <c r="K78" s="30" t="s">
        <v>21</v>
      </c>
      <c r="L78" s="164" t="s">
        <v>184</v>
      </c>
      <c r="M78" s="46" t="s">
        <v>185</v>
      </c>
      <c r="N78" s="46" t="s">
        <v>272</v>
      </c>
      <c r="O78" s="46"/>
      <c r="P78" s="46"/>
      <c r="Q78" s="46"/>
      <c r="R78" s="46" t="s">
        <v>181</v>
      </c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</row>
    <row r="79" spans="1:167" s="2" customFormat="1" ht="40.9" customHeight="1">
      <c r="A79" s="213"/>
      <c r="B79" s="46"/>
      <c r="C79" s="30" t="s">
        <v>477</v>
      </c>
      <c r="D79" s="30" t="s">
        <v>17</v>
      </c>
      <c r="E79" s="30" t="s">
        <v>18</v>
      </c>
      <c r="F79" s="30" t="s">
        <v>550</v>
      </c>
      <c r="G79" s="30" t="s">
        <v>169</v>
      </c>
      <c r="H79" s="106">
        <f t="shared" si="3"/>
        <v>119376.00000000001</v>
      </c>
      <c r="I79" s="47">
        <v>143251.20000000001</v>
      </c>
      <c r="J79" s="30" t="s">
        <v>128</v>
      </c>
      <c r="K79" s="30" t="s">
        <v>21</v>
      </c>
      <c r="L79" s="164" t="s">
        <v>184</v>
      </c>
      <c r="M79" s="46" t="s">
        <v>185</v>
      </c>
      <c r="N79" s="46" t="s">
        <v>272</v>
      </c>
      <c r="O79" s="46"/>
      <c r="P79" s="46"/>
      <c r="Q79" s="46"/>
      <c r="R79" s="46" t="s">
        <v>181</v>
      </c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</row>
    <row r="80" spans="1:167" s="2" customFormat="1" ht="40.9" customHeight="1">
      <c r="A80" s="213"/>
      <c r="B80" s="46"/>
      <c r="C80" s="206" t="s">
        <v>477</v>
      </c>
      <c r="D80" s="30" t="s">
        <v>17</v>
      </c>
      <c r="E80" s="30" t="s">
        <v>18</v>
      </c>
      <c r="F80" s="30" t="s">
        <v>414</v>
      </c>
      <c r="G80" s="30" t="s">
        <v>169</v>
      </c>
      <c r="H80" s="153">
        <f t="shared" si="3"/>
        <v>291666.66666666669</v>
      </c>
      <c r="I80" s="47">
        <v>350000</v>
      </c>
      <c r="J80" s="30" t="s">
        <v>128</v>
      </c>
      <c r="K80" s="30" t="s">
        <v>21</v>
      </c>
      <c r="L80" s="46" t="s">
        <v>184</v>
      </c>
      <c r="M80" s="46" t="s">
        <v>185</v>
      </c>
      <c r="N80" s="46" t="s">
        <v>282</v>
      </c>
      <c r="O80" s="46" t="s">
        <v>172</v>
      </c>
      <c r="P80" s="46"/>
      <c r="Q80" s="46"/>
      <c r="R80" s="46" t="s">
        <v>181</v>
      </c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</row>
    <row r="81" spans="1:167" s="2" customFormat="1" ht="40.9" customHeight="1">
      <c r="A81" s="213"/>
      <c r="B81" s="46"/>
      <c r="C81" s="206" t="s">
        <v>477</v>
      </c>
      <c r="D81" s="30" t="s">
        <v>17</v>
      </c>
      <c r="E81" s="30" t="s">
        <v>18</v>
      </c>
      <c r="F81" s="30" t="s">
        <v>415</v>
      </c>
      <c r="G81" s="30" t="s">
        <v>169</v>
      </c>
      <c r="H81" s="153">
        <f t="shared" si="3"/>
        <v>83333.333333333343</v>
      </c>
      <c r="I81" s="47">
        <v>100000</v>
      </c>
      <c r="J81" s="30" t="s">
        <v>128</v>
      </c>
      <c r="K81" s="30" t="s">
        <v>21</v>
      </c>
      <c r="L81" s="46" t="s">
        <v>184</v>
      </c>
      <c r="M81" s="46" t="s">
        <v>185</v>
      </c>
      <c r="N81" s="46" t="s">
        <v>272</v>
      </c>
      <c r="O81" s="46" t="s">
        <v>172</v>
      </c>
      <c r="P81" s="46"/>
      <c r="Q81" s="46"/>
      <c r="R81" s="46" t="s">
        <v>181</v>
      </c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</row>
    <row r="82" spans="1:167" s="2" customFormat="1" ht="40.9" customHeight="1">
      <c r="A82" s="213"/>
      <c r="B82" s="46"/>
      <c r="C82" s="206" t="s">
        <v>477</v>
      </c>
      <c r="D82" s="30" t="s">
        <v>17</v>
      </c>
      <c r="E82" s="30" t="s">
        <v>18</v>
      </c>
      <c r="F82" s="30" t="s">
        <v>405</v>
      </c>
      <c r="G82" s="30" t="s">
        <v>169</v>
      </c>
      <c r="H82" s="106">
        <f t="shared" si="3"/>
        <v>38360</v>
      </c>
      <c r="I82" s="47">
        <v>46032</v>
      </c>
      <c r="J82" s="30" t="s">
        <v>128</v>
      </c>
      <c r="K82" s="30" t="s">
        <v>21</v>
      </c>
      <c r="L82" s="46" t="s">
        <v>184</v>
      </c>
      <c r="M82" s="46" t="s">
        <v>185</v>
      </c>
      <c r="N82" s="46" t="s">
        <v>311</v>
      </c>
      <c r="O82" s="46" t="s">
        <v>172</v>
      </c>
      <c r="P82" s="46"/>
      <c r="Q82" s="46"/>
      <c r="R82" s="46" t="s">
        <v>181</v>
      </c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</row>
    <row r="83" spans="1:167" s="2" customFormat="1" ht="40.9" customHeight="1">
      <c r="A83" s="244"/>
      <c r="B83" s="46"/>
      <c r="C83" s="206" t="s">
        <v>647</v>
      </c>
      <c r="D83" s="30" t="s">
        <v>17</v>
      </c>
      <c r="E83" s="30" t="s">
        <v>18</v>
      </c>
      <c r="F83" s="30" t="s">
        <v>639</v>
      </c>
      <c r="G83" s="30" t="s">
        <v>169</v>
      </c>
      <c r="H83" s="153">
        <f t="shared" si="3"/>
        <v>719900</v>
      </c>
      <c r="I83" s="154">
        <v>863880</v>
      </c>
      <c r="J83" s="30" t="s">
        <v>128</v>
      </c>
      <c r="K83" s="30" t="s">
        <v>21</v>
      </c>
      <c r="L83" s="46" t="s">
        <v>184</v>
      </c>
      <c r="M83" s="46" t="s">
        <v>185</v>
      </c>
      <c r="N83" s="46" t="s">
        <v>282</v>
      </c>
      <c r="O83" s="46" t="s">
        <v>172</v>
      </c>
      <c r="P83" s="46"/>
      <c r="Q83" s="46"/>
      <c r="R83" s="46" t="s">
        <v>181</v>
      </c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</row>
    <row r="84" spans="1:167" s="2" customFormat="1" ht="40.9" customHeight="1">
      <c r="A84" s="244"/>
      <c r="B84" s="46"/>
      <c r="C84" s="206" t="s">
        <v>647</v>
      </c>
      <c r="D84" s="30" t="s">
        <v>17</v>
      </c>
      <c r="E84" s="30" t="s">
        <v>18</v>
      </c>
      <c r="F84" s="30" t="s">
        <v>551</v>
      </c>
      <c r="G84" s="30" t="s">
        <v>169</v>
      </c>
      <c r="H84" s="106">
        <f t="shared" si="3"/>
        <v>1456350</v>
      </c>
      <c r="I84" s="154">
        <v>1747620</v>
      </c>
      <c r="J84" s="30" t="s">
        <v>128</v>
      </c>
      <c r="K84" s="30" t="s">
        <v>21</v>
      </c>
      <c r="L84" s="164" t="s">
        <v>184</v>
      </c>
      <c r="M84" s="46" t="s">
        <v>185</v>
      </c>
      <c r="N84" s="46" t="s">
        <v>272</v>
      </c>
      <c r="O84" s="46"/>
      <c r="P84" s="46"/>
      <c r="Q84" s="46"/>
      <c r="R84" s="46" t="s">
        <v>181</v>
      </c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</row>
    <row r="85" spans="1:167" s="2" customFormat="1" ht="40.9" customHeight="1">
      <c r="A85" s="244"/>
      <c r="B85" s="46"/>
      <c r="C85" s="206" t="s">
        <v>647</v>
      </c>
      <c r="D85" s="30" t="s">
        <v>17</v>
      </c>
      <c r="E85" s="30" t="s">
        <v>18</v>
      </c>
      <c r="F85" s="30" t="s">
        <v>552</v>
      </c>
      <c r="G85" s="30" t="s">
        <v>169</v>
      </c>
      <c r="H85" s="106">
        <f t="shared" si="3"/>
        <v>733320</v>
      </c>
      <c r="I85" s="154">
        <v>879984</v>
      </c>
      <c r="J85" s="30" t="s">
        <v>128</v>
      </c>
      <c r="K85" s="30" t="s">
        <v>21</v>
      </c>
      <c r="L85" s="164" t="s">
        <v>184</v>
      </c>
      <c r="M85" s="46" t="s">
        <v>185</v>
      </c>
      <c r="N85" s="46" t="s">
        <v>272</v>
      </c>
      <c r="O85" s="46"/>
      <c r="P85" s="46"/>
      <c r="Q85" s="46"/>
      <c r="R85" s="46" t="s">
        <v>181</v>
      </c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</row>
    <row r="86" spans="1:167" s="2" customFormat="1" ht="40.9" customHeight="1">
      <c r="A86" s="244"/>
      <c r="B86" s="46"/>
      <c r="C86" s="206" t="s">
        <v>647</v>
      </c>
      <c r="D86" s="30" t="s">
        <v>17</v>
      </c>
      <c r="E86" s="30" t="s">
        <v>18</v>
      </c>
      <c r="F86" s="30" t="s">
        <v>560</v>
      </c>
      <c r="G86" s="30" t="s">
        <v>169</v>
      </c>
      <c r="H86" s="106">
        <f t="shared" si="3"/>
        <v>2640000</v>
      </c>
      <c r="I86" s="154">
        <v>3168000</v>
      </c>
      <c r="J86" s="30" t="s">
        <v>128</v>
      </c>
      <c r="K86" s="30" t="s">
        <v>21</v>
      </c>
      <c r="L86" s="164" t="s">
        <v>184</v>
      </c>
      <c r="M86" s="46" t="s">
        <v>185</v>
      </c>
      <c r="N86" s="46" t="s">
        <v>274</v>
      </c>
      <c r="O86" s="46"/>
      <c r="P86" s="46"/>
      <c r="Q86" s="46"/>
      <c r="R86" s="46" t="s">
        <v>181</v>
      </c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</row>
    <row r="87" spans="1:167" s="2" customFormat="1" ht="40.9" customHeight="1">
      <c r="A87" s="244"/>
      <c r="B87" s="247"/>
      <c r="C87" s="206" t="s">
        <v>647</v>
      </c>
      <c r="D87" s="246" t="s">
        <v>17</v>
      </c>
      <c r="E87" s="246" t="s">
        <v>18</v>
      </c>
      <c r="F87" s="30" t="s">
        <v>636</v>
      </c>
      <c r="G87" s="246" t="s">
        <v>169</v>
      </c>
      <c r="H87" s="106">
        <f t="shared" ref="H87:H89" si="4">I87/1.2</f>
        <v>300000</v>
      </c>
      <c r="I87" s="154">
        <v>360000</v>
      </c>
      <c r="J87" s="246" t="s">
        <v>128</v>
      </c>
      <c r="K87" s="246" t="s">
        <v>21</v>
      </c>
      <c r="L87" s="250" t="s">
        <v>184</v>
      </c>
      <c r="M87" s="247" t="s">
        <v>34</v>
      </c>
      <c r="N87" s="247" t="s">
        <v>274</v>
      </c>
      <c r="O87" s="247"/>
      <c r="P87" s="46"/>
      <c r="Q87" s="46"/>
      <c r="R87" s="46" t="s">
        <v>181</v>
      </c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</row>
    <row r="88" spans="1:167" s="2" customFormat="1" ht="40.9" customHeight="1">
      <c r="A88" s="244"/>
      <c r="B88" s="247"/>
      <c r="C88" s="206" t="s">
        <v>647</v>
      </c>
      <c r="D88" s="246" t="s">
        <v>17</v>
      </c>
      <c r="E88" s="246" t="s">
        <v>18</v>
      </c>
      <c r="F88" s="30" t="s">
        <v>637</v>
      </c>
      <c r="G88" s="246" t="s">
        <v>169</v>
      </c>
      <c r="H88" s="106">
        <f t="shared" si="4"/>
        <v>60000</v>
      </c>
      <c r="I88" s="154">
        <v>72000</v>
      </c>
      <c r="J88" s="246" t="s">
        <v>128</v>
      </c>
      <c r="K88" s="246" t="s">
        <v>21</v>
      </c>
      <c r="L88" s="250" t="s">
        <v>184</v>
      </c>
      <c r="M88" s="247" t="s">
        <v>34</v>
      </c>
      <c r="N88" s="247" t="s">
        <v>274</v>
      </c>
      <c r="O88" s="247"/>
      <c r="P88" s="46"/>
      <c r="Q88" s="46"/>
      <c r="R88" s="46" t="s">
        <v>181</v>
      </c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</row>
    <row r="89" spans="1:167" s="2" customFormat="1" ht="40.9" customHeight="1">
      <c r="A89" s="244"/>
      <c r="B89" s="247"/>
      <c r="C89" s="206" t="s">
        <v>647</v>
      </c>
      <c r="D89" s="246" t="s">
        <v>17</v>
      </c>
      <c r="E89" s="246" t="s">
        <v>18</v>
      </c>
      <c r="F89" s="30" t="s">
        <v>638</v>
      </c>
      <c r="G89" s="246" t="s">
        <v>169</v>
      </c>
      <c r="H89" s="106">
        <f t="shared" si="4"/>
        <v>300000</v>
      </c>
      <c r="I89" s="154">
        <v>360000</v>
      </c>
      <c r="J89" s="246" t="s">
        <v>128</v>
      </c>
      <c r="K89" s="246" t="s">
        <v>21</v>
      </c>
      <c r="L89" s="250" t="s">
        <v>184</v>
      </c>
      <c r="M89" s="247" t="s">
        <v>34</v>
      </c>
      <c r="N89" s="247" t="s">
        <v>274</v>
      </c>
      <c r="O89" s="247"/>
      <c r="P89" s="46"/>
      <c r="Q89" s="46"/>
      <c r="R89" s="46" t="s">
        <v>181</v>
      </c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</row>
    <row r="90" spans="1:167" s="2" customFormat="1" ht="40.9" customHeight="1">
      <c r="A90" s="213"/>
      <c r="B90" s="46"/>
      <c r="C90" s="206" t="s">
        <v>477</v>
      </c>
      <c r="D90" s="30" t="s">
        <v>17</v>
      </c>
      <c r="E90" s="30" t="s">
        <v>18</v>
      </c>
      <c r="F90" s="30" t="s">
        <v>541</v>
      </c>
      <c r="G90" s="30" t="s">
        <v>169</v>
      </c>
      <c r="H90" s="106">
        <f>I90/1.2</f>
        <v>84362.400000000009</v>
      </c>
      <c r="I90" s="154">
        <v>101234.88</v>
      </c>
      <c r="J90" s="30" t="s">
        <v>128</v>
      </c>
      <c r="K90" s="30" t="s">
        <v>21</v>
      </c>
      <c r="L90" s="46" t="s">
        <v>184</v>
      </c>
      <c r="M90" s="46" t="s">
        <v>185</v>
      </c>
      <c r="N90" s="46" t="s">
        <v>274</v>
      </c>
      <c r="O90" s="46" t="s">
        <v>172</v>
      </c>
      <c r="P90" s="46"/>
      <c r="Q90" s="46"/>
      <c r="R90" s="46" t="s">
        <v>181</v>
      </c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</row>
    <row r="91" spans="1:167" s="2" customFormat="1" ht="40.9" customHeight="1">
      <c r="A91" s="213"/>
      <c r="B91" s="279"/>
      <c r="C91" s="280">
        <v>1</v>
      </c>
      <c r="D91" s="281" t="s">
        <v>17</v>
      </c>
      <c r="E91" s="281" t="s">
        <v>18</v>
      </c>
      <c r="F91" s="279" t="s">
        <v>318</v>
      </c>
      <c r="G91" s="281" t="s">
        <v>169</v>
      </c>
      <c r="H91" s="106">
        <f>I91/1.2</f>
        <v>7460549.0000000009</v>
      </c>
      <c r="I91" s="282">
        <v>8952658.8000000007</v>
      </c>
      <c r="J91" s="281" t="s">
        <v>20</v>
      </c>
      <c r="K91" s="281" t="s">
        <v>21</v>
      </c>
      <c r="L91" s="283" t="s">
        <v>22</v>
      </c>
      <c r="M91" s="279" t="s">
        <v>170</v>
      </c>
      <c r="N91" s="279" t="s">
        <v>311</v>
      </c>
      <c r="O91" s="279" t="s">
        <v>172</v>
      </c>
      <c r="P91" s="279">
        <v>137</v>
      </c>
      <c r="Q91" s="279">
        <v>4</v>
      </c>
      <c r="R91" s="279" t="s">
        <v>340</v>
      </c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</row>
    <row r="92" spans="1:167" s="2" customFormat="1" ht="40.9" customHeight="1">
      <c r="A92" s="213"/>
      <c r="B92" s="46"/>
      <c r="C92" s="30">
        <v>1</v>
      </c>
      <c r="D92" s="30" t="s">
        <v>17</v>
      </c>
      <c r="E92" s="30" t="s">
        <v>18</v>
      </c>
      <c r="F92" s="46" t="s">
        <v>545</v>
      </c>
      <c r="G92" s="30" t="s">
        <v>169</v>
      </c>
      <c r="H92" s="106">
        <f t="shared" ref="H92" si="5">I92/1.2</f>
        <v>390120</v>
      </c>
      <c r="I92" s="47">
        <v>468144</v>
      </c>
      <c r="J92" s="30" t="s">
        <v>128</v>
      </c>
      <c r="K92" s="30" t="s">
        <v>21</v>
      </c>
      <c r="L92" s="164" t="s">
        <v>184</v>
      </c>
      <c r="M92" s="46" t="s">
        <v>185</v>
      </c>
      <c r="N92" s="46" t="s">
        <v>272</v>
      </c>
      <c r="O92" s="46"/>
      <c r="P92" s="46">
        <v>137</v>
      </c>
      <c r="Q92" s="46">
        <v>4</v>
      </c>
      <c r="R92" s="46" t="s">
        <v>181</v>
      </c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</row>
    <row r="93" spans="1:167" s="2" customFormat="1" ht="40.9" customHeight="1">
      <c r="A93" s="213"/>
      <c r="B93" s="46"/>
      <c r="C93" s="206">
        <v>1</v>
      </c>
      <c r="D93" s="30" t="s">
        <v>17</v>
      </c>
      <c r="E93" s="30" t="s">
        <v>18</v>
      </c>
      <c r="F93" s="152" t="s">
        <v>284</v>
      </c>
      <c r="G93" s="30" t="s">
        <v>169</v>
      </c>
      <c r="H93" s="153">
        <f>I93/1.2</f>
        <v>66666.666666666672</v>
      </c>
      <c r="I93" s="47">
        <v>80000</v>
      </c>
      <c r="J93" s="30" t="s">
        <v>128</v>
      </c>
      <c r="K93" s="30" t="s">
        <v>21</v>
      </c>
      <c r="L93" s="46" t="s">
        <v>184</v>
      </c>
      <c r="M93" s="46" t="s">
        <v>185</v>
      </c>
      <c r="N93" s="46" t="s">
        <v>282</v>
      </c>
      <c r="O93" s="46" t="s">
        <v>172</v>
      </c>
      <c r="P93" s="46">
        <v>137</v>
      </c>
      <c r="Q93" s="46">
        <v>4</v>
      </c>
      <c r="R93" s="46" t="s">
        <v>181</v>
      </c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</row>
    <row r="94" spans="1:167" s="2" customFormat="1" ht="40.9" customHeight="1">
      <c r="A94" s="213"/>
      <c r="B94" s="46"/>
      <c r="C94" s="206">
        <v>1</v>
      </c>
      <c r="D94" s="30" t="s">
        <v>17</v>
      </c>
      <c r="E94" s="30" t="s">
        <v>18</v>
      </c>
      <c r="F94" s="46" t="s">
        <v>173</v>
      </c>
      <c r="G94" s="30" t="s">
        <v>169</v>
      </c>
      <c r="H94" s="106">
        <f t="shared" si="1"/>
        <v>3247159</v>
      </c>
      <c r="I94" s="47">
        <v>3896590.8</v>
      </c>
      <c r="J94" s="30" t="s">
        <v>20</v>
      </c>
      <c r="K94" s="30" t="s">
        <v>21</v>
      </c>
      <c r="L94" s="46" t="s">
        <v>22</v>
      </c>
      <c r="M94" s="46" t="s">
        <v>174</v>
      </c>
      <c r="N94" s="46" t="s">
        <v>311</v>
      </c>
      <c r="O94" s="46" t="s">
        <v>172</v>
      </c>
      <c r="P94" s="46">
        <v>137</v>
      </c>
      <c r="Q94" s="46">
        <v>4</v>
      </c>
      <c r="R94" s="46" t="s">
        <v>341</v>
      </c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</row>
    <row r="95" spans="1:167" s="2" customFormat="1" ht="40.9" customHeight="1">
      <c r="A95" s="213"/>
      <c r="B95" s="46"/>
      <c r="C95" s="206">
        <v>1</v>
      </c>
      <c r="D95" s="30" t="s">
        <v>17</v>
      </c>
      <c r="E95" s="30" t="s">
        <v>18</v>
      </c>
      <c r="F95" s="46" t="s">
        <v>319</v>
      </c>
      <c r="G95" s="30" t="s">
        <v>169</v>
      </c>
      <c r="H95" s="106">
        <f>I95/1.2</f>
        <v>200000</v>
      </c>
      <c r="I95" s="47">
        <v>240000</v>
      </c>
      <c r="J95" s="30" t="s">
        <v>128</v>
      </c>
      <c r="K95" s="30" t="s">
        <v>21</v>
      </c>
      <c r="L95" s="46" t="s">
        <v>22</v>
      </c>
      <c r="M95" s="46" t="s">
        <v>170</v>
      </c>
      <c r="N95" s="46" t="s">
        <v>171</v>
      </c>
      <c r="O95" s="46" t="s">
        <v>172</v>
      </c>
      <c r="P95" s="46">
        <v>137</v>
      </c>
      <c r="Q95" s="46">
        <v>0</v>
      </c>
      <c r="R95" s="46" t="s">
        <v>340</v>
      </c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</row>
    <row r="96" spans="1:167" s="2" customFormat="1" ht="40.9" customHeight="1">
      <c r="A96" s="213"/>
      <c r="B96" s="46"/>
      <c r="C96" s="206">
        <v>2</v>
      </c>
      <c r="D96" s="30" t="s">
        <v>17</v>
      </c>
      <c r="E96" s="30" t="s">
        <v>18</v>
      </c>
      <c r="F96" s="46" t="s">
        <v>175</v>
      </c>
      <c r="G96" s="30" t="s">
        <v>169</v>
      </c>
      <c r="H96" s="106">
        <f>I96/1.2</f>
        <v>2456313.5099999998</v>
      </c>
      <c r="I96" s="47">
        <v>2947576.2119999998</v>
      </c>
      <c r="J96" s="30" t="s">
        <v>20</v>
      </c>
      <c r="K96" s="30" t="s">
        <v>21</v>
      </c>
      <c r="L96" s="46" t="s">
        <v>22</v>
      </c>
      <c r="M96" s="46" t="s">
        <v>177</v>
      </c>
      <c r="N96" s="46" t="s">
        <v>178</v>
      </c>
      <c r="O96" s="46" t="s">
        <v>179</v>
      </c>
      <c r="P96" s="46">
        <v>137</v>
      </c>
      <c r="Q96" s="46">
        <v>2</v>
      </c>
      <c r="R96" s="46" t="s">
        <v>340</v>
      </c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</row>
    <row r="97" spans="1:167" s="2" customFormat="1" ht="40.9" customHeight="1">
      <c r="A97" s="213"/>
      <c r="B97" s="46"/>
      <c r="C97" s="206">
        <v>2</v>
      </c>
      <c r="D97" s="30" t="s">
        <v>17</v>
      </c>
      <c r="E97" s="30" t="s">
        <v>18</v>
      </c>
      <c r="F97" s="46" t="s">
        <v>182</v>
      </c>
      <c r="G97" s="30" t="s">
        <v>169</v>
      </c>
      <c r="H97" s="106">
        <f t="shared" si="1"/>
        <v>4381442.9804391218</v>
      </c>
      <c r="I97" s="47">
        <v>5257731.5765269464</v>
      </c>
      <c r="J97" s="30" t="s">
        <v>20</v>
      </c>
      <c r="K97" s="30" t="s">
        <v>21</v>
      </c>
      <c r="L97" s="46" t="s">
        <v>22</v>
      </c>
      <c r="M97" s="46" t="s">
        <v>177</v>
      </c>
      <c r="N97" s="46" t="s">
        <v>178</v>
      </c>
      <c r="O97" s="46" t="s">
        <v>179</v>
      </c>
      <c r="P97" s="46">
        <v>137</v>
      </c>
      <c r="Q97" s="46">
        <v>2</v>
      </c>
      <c r="R97" s="46" t="s">
        <v>340</v>
      </c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</row>
    <row r="98" spans="1:167" s="2" customFormat="1" ht="40.9" customHeight="1">
      <c r="A98" s="213"/>
      <c r="B98" s="46"/>
      <c r="C98" s="206">
        <v>2</v>
      </c>
      <c r="D98" s="30" t="s">
        <v>17</v>
      </c>
      <c r="E98" s="30" t="s">
        <v>18</v>
      </c>
      <c r="F98" s="46" t="s">
        <v>180</v>
      </c>
      <c r="G98" s="30" t="s">
        <v>169</v>
      </c>
      <c r="H98" s="106">
        <f t="shared" si="1"/>
        <v>2652020</v>
      </c>
      <c r="I98" s="47">
        <v>3182424</v>
      </c>
      <c r="J98" s="30" t="s">
        <v>20</v>
      </c>
      <c r="K98" s="30" t="s">
        <v>21</v>
      </c>
      <c r="L98" s="46" t="s">
        <v>22</v>
      </c>
      <c r="M98" s="46" t="s">
        <v>177</v>
      </c>
      <c r="N98" s="46" t="s">
        <v>178</v>
      </c>
      <c r="O98" s="46" t="s">
        <v>179</v>
      </c>
      <c r="P98" s="46">
        <v>137</v>
      </c>
      <c r="Q98" s="46">
        <v>2</v>
      </c>
      <c r="R98" s="46" t="s">
        <v>340</v>
      </c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</row>
    <row r="99" spans="1:167" s="2" customFormat="1" ht="40.9" customHeight="1">
      <c r="A99" s="213"/>
      <c r="B99" s="46"/>
      <c r="C99" s="206">
        <v>2</v>
      </c>
      <c r="D99" s="30" t="s">
        <v>17</v>
      </c>
      <c r="E99" s="30" t="s">
        <v>18</v>
      </c>
      <c r="F99" s="46" t="s">
        <v>183</v>
      </c>
      <c r="G99" s="30" t="s">
        <v>169</v>
      </c>
      <c r="H99" s="106">
        <f t="shared" si="1"/>
        <v>1135262.72</v>
      </c>
      <c r="I99" s="47">
        <v>1362315.264</v>
      </c>
      <c r="J99" s="30" t="s">
        <v>20</v>
      </c>
      <c r="K99" s="30" t="s">
        <v>21</v>
      </c>
      <c r="L99" s="46" t="s">
        <v>22</v>
      </c>
      <c r="M99" s="46" t="s">
        <v>177</v>
      </c>
      <c r="N99" s="46" t="s">
        <v>178</v>
      </c>
      <c r="O99" s="46" t="s">
        <v>179</v>
      </c>
      <c r="P99" s="46">
        <v>137</v>
      </c>
      <c r="Q99" s="46">
        <v>2</v>
      </c>
      <c r="R99" s="46" t="s">
        <v>340</v>
      </c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</row>
    <row r="100" spans="1:167" s="2" customFormat="1" ht="40.9" customHeight="1">
      <c r="A100" s="213"/>
      <c r="B100" s="46"/>
      <c r="C100" s="206">
        <v>2</v>
      </c>
      <c r="D100" s="30" t="s">
        <v>17</v>
      </c>
      <c r="E100" s="30" t="s">
        <v>18</v>
      </c>
      <c r="F100" s="46" t="s">
        <v>187</v>
      </c>
      <c r="G100" s="30" t="s">
        <v>169</v>
      </c>
      <c r="H100" s="106">
        <f t="shared" si="1"/>
        <v>694129.30857142864</v>
      </c>
      <c r="I100" s="47">
        <v>832955.17028571432</v>
      </c>
      <c r="J100" s="30" t="s">
        <v>20</v>
      </c>
      <c r="K100" s="30" t="s">
        <v>21</v>
      </c>
      <c r="L100" s="46" t="s">
        <v>22</v>
      </c>
      <c r="M100" s="46" t="s">
        <v>177</v>
      </c>
      <c r="N100" s="46" t="s">
        <v>178</v>
      </c>
      <c r="O100" s="46" t="s">
        <v>179</v>
      </c>
      <c r="P100" s="46">
        <v>137</v>
      </c>
      <c r="Q100" s="46">
        <v>2</v>
      </c>
      <c r="R100" s="46" t="s">
        <v>340</v>
      </c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</row>
    <row r="101" spans="1:167" s="2" customFormat="1" ht="40.9" customHeight="1">
      <c r="A101" s="213"/>
      <c r="B101" s="46"/>
      <c r="C101" s="206">
        <v>2</v>
      </c>
      <c r="D101" s="30" t="s">
        <v>17</v>
      </c>
      <c r="E101" s="30" t="s">
        <v>18</v>
      </c>
      <c r="F101" s="46" t="s">
        <v>188</v>
      </c>
      <c r="G101" s="30" t="s">
        <v>169</v>
      </c>
      <c r="H101" s="106">
        <f t="shared" si="1"/>
        <v>1055000</v>
      </c>
      <c r="I101" s="47">
        <v>1266000</v>
      </c>
      <c r="J101" s="30" t="s">
        <v>20</v>
      </c>
      <c r="K101" s="30" t="s">
        <v>21</v>
      </c>
      <c r="L101" s="46" t="s">
        <v>22</v>
      </c>
      <c r="M101" s="46" t="s">
        <v>177</v>
      </c>
      <c r="N101" s="46" t="s">
        <v>178</v>
      </c>
      <c r="O101" s="46" t="s">
        <v>179</v>
      </c>
      <c r="P101" s="46">
        <v>137</v>
      </c>
      <c r="Q101" s="46">
        <v>2</v>
      </c>
      <c r="R101" s="46" t="s">
        <v>340</v>
      </c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</row>
    <row r="102" spans="1:167" s="2" customFormat="1" ht="40.9" customHeight="1">
      <c r="A102" s="213"/>
      <c r="B102" s="46"/>
      <c r="C102" s="206">
        <v>2</v>
      </c>
      <c r="D102" s="30" t="s">
        <v>17</v>
      </c>
      <c r="E102" s="30" t="s">
        <v>18</v>
      </c>
      <c r="F102" s="46" t="s">
        <v>273</v>
      </c>
      <c r="G102" s="30" t="s">
        <v>169</v>
      </c>
      <c r="H102" s="106">
        <f t="shared" si="1"/>
        <v>776796.38</v>
      </c>
      <c r="I102" s="47">
        <v>932155.65599999996</v>
      </c>
      <c r="J102" s="30" t="s">
        <v>20</v>
      </c>
      <c r="K102" s="30" t="s">
        <v>21</v>
      </c>
      <c r="L102" s="46" t="s">
        <v>22</v>
      </c>
      <c r="M102" s="46" t="s">
        <v>177</v>
      </c>
      <c r="N102" s="46" t="s">
        <v>178</v>
      </c>
      <c r="O102" s="46" t="s">
        <v>179</v>
      </c>
      <c r="P102" s="46">
        <v>137</v>
      </c>
      <c r="Q102" s="46">
        <v>2</v>
      </c>
      <c r="R102" s="46" t="s">
        <v>340</v>
      </c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</row>
    <row r="103" spans="1:167" s="2" customFormat="1" ht="40.9" customHeight="1">
      <c r="A103" s="213"/>
      <c r="B103" s="46"/>
      <c r="C103" s="206">
        <v>2</v>
      </c>
      <c r="D103" s="30" t="s">
        <v>17</v>
      </c>
      <c r="E103" s="30" t="s">
        <v>18</v>
      </c>
      <c r="F103" s="46" t="s">
        <v>275</v>
      </c>
      <c r="G103" s="30" t="s">
        <v>169</v>
      </c>
      <c r="H103" s="106">
        <f t="shared" si="1"/>
        <v>581250</v>
      </c>
      <c r="I103" s="47">
        <v>697500</v>
      </c>
      <c r="J103" s="30" t="s">
        <v>20</v>
      </c>
      <c r="K103" s="30" t="s">
        <v>21</v>
      </c>
      <c r="L103" s="46" t="s">
        <v>22</v>
      </c>
      <c r="M103" s="46" t="s">
        <v>177</v>
      </c>
      <c r="N103" s="46" t="s">
        <v>178</v>
      </c>
      <c r="O103" s="46" t="s">
        <v>179</v>
      </c>
      <c r="P103" s="46">
        <v>137</v>
      </c>
      <c r="Q103" s="46">
        <v>2</v>
      </c>
      <c r="R103" s="46" t="s">
        <v>340</v>
      </c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</row>
    <row r="104" spans="1:167" s="2" customFormat="1" ht="40.9" customHeight="1">
      <c r="A104" s="213"/>
      <c r="B104" s="46"/>
      <c r="C104" s="206">
        <v>2</v>
      </c>
      <c r="D104" s="30" t="s">
        <v>17</v>
      </c>
      <c r="E104" s="30" t="s">
        <v>18</v>
      </c>
      <c r="F104" s="46" t="s">
        <v>419</v>
      </c>
      <c r="G104" s="30" t="s">
        <v>169</v>
      </c>
      <c r="H104" s="106">
        <f t="shared" si="1"/>
        <v>333000</v>
      </c>
      <c r="I104" s="47">
        <v>399600</v>
      </c>
      <c r="J104" s="30" t="s">
        <v>20</v>
      </c>
      <c r="K104" s="30" t="s">
        <v>21</v>
      </c>
      <c r="L104" s="46" t="s">
        <v>22</v>
      </c>
      <c r="M104" s="46" t="s">
        <v>177</v>
      </c>
      <c r="N104" s="46" t="s">
        <v>178</v>
      </c>
      <c r="O104" s="46" t="s">
        <v>179</v>
      </c>
      <c r="P104" s="46">
        <v>137</v>
      </c>
      <c r="Q104" s="46">
        <v>2</v>
      </c>
      <c r="R104" s="46" t="s">
        <v>340</v>
      </c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</row>
    <row r="105" spans="1:167" s="2" customFormat="1" ht="40.9" customHeight="1">
      <c r="A105" s="213"/>
      <c r="B105" s="46"/>
      <c r="C105" s="206">
        <v>2</v>
      </c>
      <c r="D105" s="30" t="s">
        <v>17</v>
      </c>
      <c r="E105" s="30" t="s">
        <v>18</v>
      </c>
      <c r="F105" s="46" t="s">
        <v>278</v>
      </c>
      <c r="G105" s="30" t="s">
        <v>169</v>
      </c>
      <c r="H105" s="106">
        <f t="shared" si="1"/>
        <v>320738.69999999995</v>
      </c>
      <c r="I105" s="47">
        <v>384886.43999999994</v>
      </c>
      <c r="J105" s="30" t="s">
        <v>20</v>
      </c>
      <c r="K105" s="30" t="s">
        <v>21</v>
      </c>
      <c r="L105" s="46" t="s">
        <v>22</v>
      </c>
      <c r="M105" s="46" t="s">
        <v>177</v>
      </c>
      <c r="N105" s="46" t="s">
        <v>178</v>
      </c>
      <c r="O105" s="46" t="s">
        <v>179</v>
      </c>
      <c r="P105" s="46">
        <v>137</v>
      </c>
      <c r="Q105" s="46">
        <v>2</v>
      </c>
      <c r="R105" s="46" t="s">
        <v>340</v>
      </c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</row>
    <row r="106" spans="1:167" s="2" customFormat="1" ht="40.9" customHeight="1">
      <c r="A106" s="213"/>
      <c r="B106" s="46"/>
      <c r="C106" s="200">
        <v>2</v>
      </c>
      <c r="D106" s="30" t="s">
        <v>17</v>
      </c>
      <c r="E106" s="30" t="s">
        <v>18</v>
      </c>
      <c r="F106" s="201" t="s">
        <v>501</v>
      </c>
      <c r="G106" s="30" t="s">
        <v>169</v>
      </c>
      <c r="H106" s="202">
        <f t="shared" si="1"/>
        <v>1502314.5143227871</v>
      </c>
      <c r="I106" s="203">
        <v>1802777.4171873443</v>
      </c>
      <c r="J106" s="30" t="s">
        <v>20</v>
      </c>
      <c r="K106" s="30" t="s">
        <v>21</v>
      </c>
      <c r="L106" s="46" t="s">
        <v>22</v>
      </c>
      <c r="M106" s="46" t="s">
        <v>177</v>
      </c>
      <c r="N106" s="46" t="s">
        <v>178</v>
      </c>
      <c r="O106" s="46" t="s">
        <v>179</v>
      </c>
      <c r="P106" s="46">
        <v>137</v>
      </c>
      <c r="Q106" s="46">
        <v>0</v>
      </c>
      <c r="R106" s="46" t="s">
        <v>340</v>
      </c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</row>
    <row r="107" spans="1:167" s="2" customFormat="1" ht="40.9" customHeight="1">
      <c r="A107" s="213"/>
      <c r="B107" s="233"/>
      <c r="C107" s="231">
        <v>2</v>
      </c>
      <c r="D107" s="30" t="s">
        <v>17</v>
      </c>
      <c r="E107" s="30" t="s">
        <v>18</v>
      </c>
      <c r="F107" s="233" t="s">
        <v>531</v>
      </c>
      <c r="G107" s="232" t="s">
        <v>169</v>
      </c>
      <c r="H107" s="234">
        <f t="shared" ref="H107:H108" si="6">I107/1.2</f>
        <v>4287507.5</v>
      </c>
      <c r="I107" s="235">
        <v>5145009</v>
      </c>
      <c r="J107" s="30" t="s">
        <v>20</v>
      </c>
      <c r="K107" s="232" t="s">
        <v>21</v>
      </c>
      <c r="L107" s="236" t="s">
        <v>22</v>
      </c>
      <c r="M107" s="233" t="s">
        <v>177</v>
      </c>
      <c r="N107" s="233" t="s">
        <v>178</v>
      </c>
      <c r="O107" s="233"/>
      <c r="P107" s="233">
        <v>137</v>
      </c>
      <c r="Q107" s="233">
        <v>2</v>
      </c>
      <c r="R107" s="233" t="s">
        <v>532</v>
      </c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</row>
    <row r="108" spans="1:167" s="2" customFormat="1" ht="40.9" customHeight="1">
      <c r="A108" s="213"/>
      <c r="B108" s="46"/>
      <c r="C108" s="206">
        <v>3</v>
      </c>
      <c r="D108" s="30" t="s">
        <v>17</v>
      </c>
      <c r="E108" s="30" t="s">
        <v>323</v>
      </c>
      <c r="F108" s="152" t="s">
        <v>329</v>
      </c>
      <c r="G108" s="151" t="s">
        <v>169</v>
      </c>
      <c r="H108" s="153">
        <f t="shared" si="6"/>
        <v>85987.5</v>
      </c>
      <c r="I108" s="154">
        <v>103185</v>
      </c>
      <c r="J108" s="30" t="s">
        <v>128</v>
      </c>
      <c r="K108" s="30" t="s">
        <v>21</v>
      </c>
      <c r="L108" s="46" t="s">
        <v>184</v>
      </c>
      <c r="M108" s="46" t="s">
        <v>185</v>
      </c>
      <c r="N108" s="46" t="s">
        <v>274</v>
      </c>
      <c r="O108" s="46" t="s">
        <v>172</v>
      </c>
      <c r="P108" s="46">
        <v>109</v>
      </c>
      <c r="Q108" s="46">
        <v>0</v>
      </c>
      <c r="R108" s="46" t="s">
        <v>181</v>
      </c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</row>
    <row r="109" spans="1:167" s="2" customFormat="1" ht="40.9" customHeight="1">
      <c r="A109" s="244"/>
      <c r="B109" s="46"/>
      <c r="C109" s="30">
        <v>3</v>
      </c>
      <c r="D109" s="30" t="s">
        <v>17</v>
      </c>
      <c r="E109" s="30" t="s">
        <v>18</v>
      </c>
      <c r="F109" s="247" t="s">
        <v>561</v>
      </c>
      <c r="G109" s="30" t="s">
        <v>169</v>
      </c>
      <c r="H109" s="106">
        <f>I109/1.2</f>
        <v>1000000</v>
      </c>
      <c r="I109" s="154">
        <v>1200000</v>
      </c>
      <c r="J109" s="30" t="s">
        <v>128</v>
      </c>
      <c r="K109" s="30" t="s">
        <v>21</v>
      </c>
      <c r="L109" s="164" t="s">
        <v>184</v>
      </c>
      <c r="M109" s="46" t="s">
        <v>185</v>
      </c>
      <c r="N109" s="46" t="s">
        <v>274</v>
      </c>
      <c r="O109" s="46"/>
      <c r="P109" s="46">
        <v>104</v>
      </c>
      <c r="Q109" s="46">
        <v>0</v>
      </c>
      <c r="R109" s="46" t="s">
        <v>181</v>
      </c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</row>
    <row r="110" spans="1:167" s="2" customFormat="1" ht="40.9" customHeight="1">
      <c r="A110" s="244"/>
      <c r="B110" s="46"/>
      <c r="C110" s="206">
        <v>4</v>
      </c>
      <c r="D110" s="30" t="s">
        <v>17</v>
      </c>
      <c r="E110" s="30" t="s">
        <v>18</v>
      </c>
      <c r="F110" s="247" t="s">
        <v>540</v>
      </c>
      <c r="G110" s="30" t="s">
        <v>169</v>
      </c>
      <c r="H110" s="106">
        <f t="shared" si="1"/>
        <v>141666.66666666669</v>
      </c>
      <c r="I110" s="154">
        <v>170000</v>
      </c>
      <c r="J110" s="30" t="s">
        <v>128</v>
      </c>
      <c r="K110" s="30" t="s">
        <v>21</v>
      </c>
      <c r="L110" s="46" t="s">
        <v>176</v>
      </c>
      <c r="M110" s="46" t="s">
        <v>417</v>
      </c>
      <c r="N110" s="46" t="s">
        <v>178</v>
      </c>
      <c r="O110" s="46" t="s">
        <v>172</v>
      </c>
      <c r="P110" s="46">
        <v>52</v>
      </c>
      <c r="Q110" s="46">
        <v>0</v>
      </c>
      <c r="R110" s="46" t="s">
        <v>181</v>
      </c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</row>
    <row r="111" spans="1:167" s="2" customFormat="1" ht="40.9" customHeight="1">
      <c r="A111" s="213"/>
      <c r="B111" s="46"/>
      <c r="C111" s="206">
        <v>4</v>
      </c>
      <c r="D111" s="30" t="s">
        <v>17</v>
      </c>
      <c r="E111" s="30" t="s">
        <v>18</v>
      </c>
      <c r="F111" s="247" t="s">
        <v>406</v>
      </c>
      <c r="G111" s="30" t="s">
        <v>169</v>
      </c>
      <c r="H111" s="106">
        <f t="shared" si="1"/>
        <v>241900</v>
      </c>
      <c r="I111" s="154">
        <v>290280</v>
      </c>
      <c r="J111" s="30" t="s">
        <v>128</v>
      </c>
      <c r="K111" s="30" t="s">
        <v>21</v>
      </c>
      <c r="L111" s="46" t="s">
        <v>184</v>
      </c>
      <c r="M111" s="46" t="s">
        <v>185</v>
      </c>
      <c r="N111" s="46" t="s">
        <v>274</v>
      </c>
      <c r="O111" s="46" t="s">
        <v>172</v>
      </c>
      <c r="P111" s="46">
        <v>52</v>
      </c>
      <c r="Q111" s="46">
        <v>0</v>
      </c>
      <c r="R111" s="46" t="s">
        <v>181</v>
      </c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</row>
    <row r="112" spans="1:167" s="2" customFormat="1" ht="40.9" customHeight="1">
      <c r="A112" s="213"/>
      <c r="B112" s="46"/>
      <c r="C112" s="206">
        <v>4</v>
      </c>
      <c r="D112" s="30" t="s">
        <v>17</v>
      </c>
      <c r="E112" s="30" t="s">
        <v>18</v>
      </c>
      <c r="F112" s="247" t="s">
        <v>276</v>
      </c>
      <c r="G112" s="30" t="s">
        <v>169</v>
      </c>
      <c r="H112" s="106">
        <f t="shared" si="1"/>
        <v>250000</v>
      </c>
      <c r="I112" s="154">
        <v>300000</v>
      </c>
      <c r="J112" s="30" t="s">
        <v>128</v>
      </c>
      <c r="K112" s="30" t="s">
        <v>21</v>
      </c>
      <c r="L112" s="46" t="s">
        <v>184</v>
      </c>
      <c r="M112" s="46" t="s">
        <v>185</v>
      </c>
      <c r="N112" s="46" t="s">
        <v>274</v>
      </c>
      <c r="O112" s="46" t="s">
        <v>172</v>
      </c>
      <c r="P112" s="46">
        <v>52</v>
      </c>
      <c r="Q112" s="46">
        <v>0</v>
      </c>
      <c r="R112" s="46" t="s">
        <v>181</v>
      </c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</row>
    <row r="113" spans="1:167" s="2" customFormat="1" ht="40.9" customHeight="1">
      <c r="A113" s="213"/>
      <c r="B113" s="46"/>
      <c r="C113" s="206">
        <v>4</v>
      </c>
      <c r="D113" s="30" t="s">
        <v>17</v>
      </c>
      <c r="E113" s="30" t="s">
        <v>18</v>
      </c>
      <c r="F113" s="247" t="s">
        <v>407</v>
      </c>
      <c r="G113" s="30" t="s">
        <v>169</v>
      </c>
      <c r="H113" s="106">
        <f t="shared" si="1"/>
        <v>750000</v>
      </c>
      <c r="I113" s="154">
        <v>900000</v>
      </c>
      <c r="J113" s="30" t="s">
        <v>128</v>
      </c>
      <c r="K113" s="30" t="s">
        <v>21</v>
      </c>
      <c r="L113" s="46" t="s">
        <v>176</v>
      </c>
      <c r="M113" s="46" t="s">
        <v>185</v>
      </c>
      <c r="N113" s="46" t="s">
        <v>178</v>
      </c>
      <c r="O113" s="46" t="s">
        <v>172</v>
      </c>
      <c r="P113" s="46">
        <v>52</v>
      </c>
      <c r="Q113" s="46">
        <v>0</v>
      </c>
      <c r="R113" s="46" t="s">
        <v>181</v>
      </c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</row>
    <row r="114" spans="1:167" s="2" customFormat="1" ht="40.9" customHeight="1">
      <c r="A114" s="213"/>
      <c r="B114" s="46"/>
      <c r="C114" s="206">
        <v>4</v>
      </c>
      <c r="D114" s="30" t="s">
        <v>17</v>
      </c>
      <c r="E114" s="30" t="s">
        <v>18</v>
      </c>
      <c r="F114" s="247" t="s">
        <v>408</v>
      </c>
      <c r="G114" s="30" t="s">
        <v>169</v>
      </c>
      <c r="H114" s="106">
        <f t="shared" si="1"/>
        <v>182500</v>
      </c>
      <c r="I114" s="154">
        <v>219000</v>
      </c>
      <c r="J114" s="30" t="s">
        <v>128</v>
      </c>
      <c r="K114" s="30" t="s">
        <v>21</v>
      </c>
      <c r="L114" s="46" t="s">
        <v>184</v>
      </c>
      <c r="M114" s="46" t="s">
        <v>185</v>
      </c>
      <c r="N114" s="46" t="s">
        <v>282</v>
      </c>
      <c r="O114" s="46" t="s">
        <v>172</v>
      </c>
      <c r="P114" s="46">
        <v>52</v>
      </c>
      <c r="Q114" s="46">
        <v>0</v>
      </c>
      <c r="R114" s="46" t="s">
        <v>181</v>
      </c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</row>
    <row r="115" spans="1:167" s="2" customFormat="1" ht="40.9" customHeight="1">
      <c r="A115" s="213"/>
      <c r="B115" s="46"/>
      <c r="C115" s="206">
        <v>4</v>
      </c>
      <c r="D115" s="30" t="s">
        <v>17</v>
      </c>
      <c r="E115" s="30" t="s">
        <v>18</v>
      </c>
      <c r="F115" s="247" t="s">
        <v>409</v>
      </c>
      <c r="G115" s="30" t="s">
        <v>169</v>
      </c>
      <c r="H115" s="106">
        <f t="shared" si="1"/>
        <v>96666.666666666672</v>
      </c>
      <c r="I115" s="154">
        <v>116000</v>
      </c>
      <c r="J115" s="30" t="s">
        <v>128</v>
      </c>
      <c r="K115" s="30" t="s">
        <v>21</v>
      </c>
      <c r="L115" s="46" t="s">
        <v>184</v>
      </c>
      <c r="M115" s="46" t="s">
        <v>185</v>
      </c>
      <c r="N115" s="46" t="s">
        <v>274</v>
      </c>
      <c r="O115" s="46" t="s">
        <v>172</v>
      </c>
      <c r="P115" s="46">
        <v>52</v>
      </c>
      <c r="Q115" s="46">
        <v>0</v>
      </c>
      <c r="R115" s="46" t="s">
        <v>181</v>
      </c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</row>
    <row r="116" spans="1:167" s="2" customFormat="1" ht="40.9" customHeight="1">
      <c r="A116" s="213"/>
      <c r="B116" s="46"/>
      <c r="C116" s="206">
        <v>4</v>
      </c>
      <c r="D116" s="30" t="s">
        <v>17</v>
      </c>
      <c r="E116" s="30" t="s">
        <v>18</v>
      </c>
      <c r="F116" s="247" t="s">
        <v>410</v>
      </c>
      <c r="G116" s="30" t="s">
        <v>169</v>
      </c>
      <c r="H116" s="106">
        <f t="shared" ref="H116:H162" si="7">I116/1.2</f>
        <v>200750</v>
      </c>
      <c r="I116" s="154">
        <v>240900</v>
      </c>
      <c r="J116" s="30" t="s">
        <v>128</v>
      </c>
      <c r="K116" s="30" t="s">
        <v>21</v>
      </c>
      <c r="L116" s="46" t="s">
        <v>184</v>
      </c>
      <c r="M116" s="46" t="s">
        <v>185</v>
      </c>
      <c r="N116" s="46" t="s">
        <v>274</v>
      </c>
      <c r="O116" s="46" t="s">
        <v>172</v>
      </c>
      <c r="P116" s="46">
        <v>52</v>
      </c>
      <c r="Q116" s="46">
        <v>0</v>
      </c>
      <c r="R116" s="46" t="s">
        <v>181</v>
      </c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</row>
    <row r="117" spans="1:167" s="2" customFormat="1" ht="40.9" customHeight="1">
      <c r="A117" s="213"/>
      <c r="B117" s="46">
        <v>43330</v>
      </c>
      <c r="C117" s="206">
        <v>4</v>
      </c>
      <c r="D117" s="30" t="s">
        <v>17</v>
      </c>
      <c r="E117" s="30" t="s">
        <v>18</v>
      </c>
      <c r="F117" s="247" t="s">
        <v>283</v>
      </c>
      <c r="G117" s="30" t="s">
        <v>169</v>
      </c>
      <c r="H117" s="106">
        <f t="shared" si="7"/>
        <v>91666.666666666672</v>
      </c>
      <c r="I117" s="154">
        <v>110000</v>
      </c>
      <c r="J117" s="30" t="s">
        <v>128</v>
      </c>
      <c r="K117" s="30" t="s">
        <v>21</v>
      </c>
      <c r="L117" s="46" t="s">
        <v>184</v>
      </c>
      <c r="M117" s="46" t="s">
        <v>185</v>
      </c>
      <c r="N117" s="46" t="s">
        <v>274</v>
      </c>
      <c r="O117" s="46" t="s">
        <v>172</v>
      </c>
      <c r="P117" s="46">
        <v>52</v>
      </c>
      <c r="Q117" s="46">
        <v>0</v>
      </c>
      <c r="R117" s="46" t="s">
        <v>181</v>
      </c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</row>
    <row r="118" spans="1:167" s="2" customFormat="1" ht="40.9" customHeight="1">
      <c r="A118" s="213"/>
      <c r="B118" s="46">
        <v>44431</v>
      </c>
      <c r="C118" s="206">
        <v>4</v>
      </c>
      <c r="D118" s="30" t="s">
        <v>17</v>
      </c>
      <c r="E118" s="30" t="s">
        <v>18</v>
      </c>
      <c r="F118" s="247" t="s">
        <v>542</v>
      </c>
      <c r="G118" s="30" t="s">
        <v>169</v>
      </c>
      <c r="H118" s="106">
        <f t="shared" si="7"/>
        <v>6840</v>
      </c>
      <c r="I118" s="154">
        <v>8208</v>
      </c>
      <c r="J118" s="30" t="s">
        <v>128</v>
      </c>
      <c r="K118" s="30" t="s">
        <v>21</v>
      </c>
      <c r="L118" s="46" t="s">
        <v>184</v>
      </c>
      <c r="M118" s="46" t="s">
        <v>185</v>
      </c>
      <c r="N118" s="46" t="s">
        <v>274</v>
      </c>
      <c r="O118" s="46" t="s">
        <v>172</v>
      </c>
      <c r="P118" s="46">
        <v>52</v>
      </c>
      <c r="Q118" s="46">
        <v>0</v>
      </c>
      <c r="R118" s="46" t="s">
        <v>181</v>
      </c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</row>
    <row r="119" spans="1:167" s="2" customFormat="1" ht="40.9" customHeight="1">
      <c r="A119" s="213"/>
      <c r="B119" s="247"/>
      <c r="C119" s="245">
        <v>4</v>
      </c>
      <c r="D119" s="30" t="s">
        <v>17</v>
      </c>
      <c r="E119" s="30" t="s">
        <v>18</v>
      </c>
      <c r="F119" s="247" t="s">
        <v>644</v>
      </c>
      <c r="G119" s="30" t="s">
        <v>169</v>
      </c>
      <c r="H119" s="248">
        <f>I119/1.2</f>
        <v>70000</v>
      </c>
      <c r="I119" s="249">
        <v>84000</v>
      </c>
      <c r="J119" s="30" t="s">
        <v>128</v>
      </c>
      <c r="K119" s="30" t="s">
        <v>21</v>
      </c>
      <c r="L119" s="46" t="s">
        <v>184</v>
      </c>
      <c r="M119" s="46" t="s">
        <v>185</v>
      </c>
      <c r="N119" s="46" t="s">
        <v>274</v>
      </c>
      <c r="O119" s="247"/>
      <c r="P119" s="247">
        <v>52</v>
      </c>
      <c r="Q119" s="247">
        <v>0</v>
      </c>
      <c r="R119" s="46" t="s">
        <v>502</v>
      </c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</row>
    <row r="120" spans="1:167" s="2" customFormat="1" ht="40.9" customHeight="1">
      <c r="A120" s="213"/>
      <c r="B120" s="46">
        <v>44431</v>
      </c>
      <c r="C120" s="206">
        <v>4</v>
      </c>
      <c r="D120" s="30" t="s">
        <v>17</v>
      </c>
      <c r="E120" s="30" t="s">
        <v>18</v>
      </c>
      <c r="F120" s="247" t="s">
        <v>411</v>
      </c>
      <c r="G120" s="30" t="s">
        <v>169</v>
      </c>
      <c r="H120" s="106">
        <f t="shared" si="7"/>
        <v>208333.33333333334</v>
      </c>
      <c r="I120" s="154">
        <v>250000</v>
      </c>
      <c r="J120" s="30" t="s">
        <v>128</v>
      </c>
      <c r="K120" s="30" t="s">
        <v>21</v>
      </c>
      <c r="L120" s="46" t="s">
        <v>184</v>
      </c>
      <c r="M120" s="46" t="s">
        <v>185</v>
      </c>
      <c r="N120" s="46" t="s">
        <v>274</v>
      </c>
      <c r="O120" s="46" t="s">
        <v>172</v>
      </c>
      <c r="P120" s="46">
        <v>52</v>
      </c>
      <c r="Q120" s="46">
        <v>0</v>
      </c>
      <c r="R120" s="46" t="s">
        <v>181</v>
      </c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</row>
    <row r="121" spans="1:167" s="2" customFormat="1" ht="40.9" customHeight="1">
      <c r="A121" s="213"/>
      <c r="B121" s="46"/>
      <c r="C121" s="206">
        <v>4</v>
      </c>
      <c r="D121" s="30" t="s">
        <v>17</v>
      </c>
      <c r="E121" s="30" t="s">
        <v>18</v>
      </c>
      <c r="F121" s="247" t="s">
        <v>412</v>
      </c>
      <c r="G121" s="30" t="s">
        <v>169</v>
      </c>
      <c r="H121" s="106">
        <f t="shared" si="7"/>
        <v>292000</v>
      </c>
      <c r="I121" s="154">
        <v>350400</v>
      </c>
      <c r="J121" s="30" t="s">
        <v>128</v>
      </c>
      <c r="K121" s="30" t="s">
        <v>21</v>
      </c>
      <c r="L121" s="46" t="s">
        <v>184</v>
      </c>
      <c r="M121" s="46" t="s">
        <v>185</v>
      </c>
      <c r="N121" s="46" t="s">
        <v>282</v>
      </c>
      <c r="O121" s="46" t="s">
        <v>172</v>
      </c>
      <c r="P121" s="46">
        <v>52</v>
      </c>
      <c r="Q121" s="46">
        <v>0</v>
      </c>
      <c r="R121" s="46" t="s">
        <v>181</v>
      </c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</row>
    <row r="122" spans="1:167" s="2" customFormat="1" ht="40.9" customHeight="1">
      <c r="A122" s="213"/>
      <c r="B122" s="46"/>
      <c r="C122" s="206">
        <v>4</v>
      </c>
      <c r="D122" s="30" t="s">
        <v>17</v>
      </c>
      <c r="E122" s="30" t="s">
        <v>18</v>
      </c>
      <c r="F122" s="247" t="s">
        <v>413</v>
      </c>
      <c r="G122" s="30" t="s">
        <v>169</v>
      </c>
      <c r="H122" s="106">
        <f t="shared" si="7"/>
        <v>182500</v>
      </c>
      <c r="I122" s="154">
        <v>219000</v>
      </c>
      <c r="J122" s="30" t="s">
        <v>128</v>
      </c>
      <c r="K122" s="30" t="s">
        <v>21</v>
      </c>
      <c r="L122" s="46" t="s">
        <v>184</v>
      </c>
      <c r="M122" s="46" t="s">
        <v>185</v>
      </c>
      <c r="N122" s="46" t="s">
        <v>282</v>
      </c>
      <c r="O122" s="46" t="s">
        <v>172</v>
      </c>
      <c r="P122" s="46">
        <v>52</v>
      </c>
      <c r="Q122" s="46">
        <v>0</v>
      </c>
      <c r="R122" s="46" t="s">
        <v>181</v>
      </c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</row>
    <row r="123" spans="1:167" s="2" customFormat="1" ht="40.9" customHeight="1">
      <c r="A123" s="213"/>
      <c r="B123" s="46"/>
      <c r="C123" s="206">
        <v>4</v>
      </c>
      <c r="D123" s="30" t="s">
        <v>17</v>
      </c>
      <c r="E123" s="30" t="s">
        <v>159</v>
      </c>
      <c r="F123" s="247" t="s">
        <v>397</v>
      </c>
      <c r="G123" s="30" t="s">
        <v>169</v>
      </c>
      <c r="H123" s="153">
        <f t="shared" si="7"/>
        <v>3031.666666666667</v>
      </c>
      <c r="I123" s="154">
        <v>3638</v>
      </c>
      <c r="J123" s="30" t="s">
        <v>128</v>
      </c>
      <c r="K123" s="30" t="s">
        <v>21</v>
      </c>
      <c r="L123" s="46" t="s">
        <v>176</v>
      </c>
      <c r="M123" s="46" t="s">
        <v>398</v>
      </c>
      <c r="N123" s="46" t="s">
        <v>178</v>
      </c>
      <c r="O123" s="46"/>
      <c r="P123" s="46">
        <v>52</v>
      </c>
      <c r="Q123" s="46">
        <v>0</v>
      </c>
      <c r="R123" s="46" t="s">
        <v>30</v>
      </c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</row>
    <row r="124" spans="1:167" s="2" customFormat="1" ht="40.9" customHeight="1">
      <c r="A124" s="213"/>
      <c r="B124" s="46"/>
      <c r="C124" s="206">
        <v>4</v>
      </c>
      <c r="D124" s="30" t="s">
        <v>17</v>
      </c>
      <c r="E124" s="30" t="s">
        <v>159</v>
      </c>
      <c r="F124" s="247" t="s">
        <v>399</v>
      </c>
      <c r="G124" s="30" t="s">
        <v>169</v>
      </c>
      <c r="H124" s="153">
        <f t="shared" si="7"/>
        <v>2259.166666666667</v>
      </c>
      <c r="I124" s="154">
        <v>2711</v>
      </c>
      <c r="J124" s="30" t="s">
        <v>128</v>
      </c>
      <c r="K124" s="30" t="s">
        <v>21</v>
      </c>
      <c r="L124" s="46" t="s">
        <v>176</v>
      </c>
      <c r="M124" s="46" t="s">
        <v>398</v>
      </c>
      <c r="N124" s="46" t="s">
        <v>178</v>
      </c>
      <c r="O124" s="46"/>
      <c r="P124" s="46">
        <v>52</v>
      </c>
      <c r="Q124" s="46">
        <v>0</v>
      </c>
      <c r="R124" s="46" t="s">
        <v>30</v>
      </c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</row>
    <row r="125" spans="1:167" s="2" customFormat="1" ht="40.9" customHeight="1">
      <c r="A125" s="213"/>
      <c r="B125" s="46"/>
      <c r="C125" s="206">
        <v>4</v>
      </c>
      <c r="D125" s="30" t="s">
        <v>17</v>
      </c>
      <c r="E125" s="30" t="s">
        <v>323</v>
      </c>
      <c r="F125" s="247" t="s">
        <v>327</v>
      </c>
      <c r="G125" s="30" t="s">
        <v>169</v>
      </c>
      <c r="H125" s="106">
        <f t="shared" si="7"/>
        <v>522675</v>
      </c>
      <c r="I125" s="154">
        <v>627210</v>
      </c>
      <c r="J125" s="30" t="s">
        <v>128</v>
      </c>
      <c r="K125" s="30" t="s">
        <v>21</v>
      </c>
      <c r="L125" s="46" t="s">
        <v>184</v>
      </c>
      <c r="M125" s="46" t="s">
        <v>185</v>
      </c>
      <c r="N125" s="46" t="s">
        <v>274</v>
      </c>
      <c r="O125" s="46" t="s">
        <v>172</v>
      </c>
      <c r="P125" s="46">
        <v>52</v>
      </c>
      <c r="Q125" s="46">
        <v>0</v>
      </c>
      <c r="R125" s="46" t="s">
        <v>181</v>
      </c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</row>
    <row r="126" spans="1:167" s="2" customFormat="1" ht="40.9" customHeight="1">
      <c r="A126" s="213"/>
      <c r="B126" s="46"/>
      <c r="C126" s="206">
        <v>4</v>
      </c>
      <c r="D126" s="30" t="s">
        <v>17</v>
      </c>
      <c r="E126" s="30" t="s">
        <v>323</v>
      </c>
      <c r="F126" s="247" t="s">
        <v>328</v>
      </c>
      <c r="G126" s="30" t="s">
        <v>169</v>
      </c>
      <c r="H126" s="106">
        <f t="shared" si="7"/>
        <v>253962.5</v>
      </c>
      <c r="I126" s="154">
        <v>304755</v>
      </c>
      <c r="J126" s="30" t="s">
        <v>128</v>
      </c>
      <c r="K126" s="30" t="s">
        <v>21</v>
      </c>
      <c r="L126" s="46" t="s">
        <v>184</v>
      </c>
      <c r="M126" s="46" t="s">
        <v>185</v>
      </c>
      <c r="N126" s="46" t="s">
        <v>274</v>
      </c>
      <c r="O126" s="46" t="s">
        <v>172</v>
      </c>
      <c r="P126" s="46">
        <v>52</v>
      </c>
      <c r="Q126" s="46">
        <v>0</v>
      </c>
      <c r="R126" s="46" t="s">
        <v>181</v>
      </c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</row>
    <row r="127" spans="1:167" s="2" customFormat="1" ht="40.9" customHeight="1">
      <c r="A127" s="213"/>
      <c r="B127" s="46">
        <v>44431</v>
      </c>
      <c r="C127" s="206">
        <v>4</v>
      </c>
      <c r="D127" s="30" t="s">
        <v>17</v>
      </c>
      <c r="E127" s="30" t="s">
        <v>18</v>
      </c>
      <c r="F127" s="247" t="s">
        <v>640</v>
      </c>
      <c r="G127" s="30" t="s">
        <v>169</v>
      </c>
      <c r="H127" s="106">
        <f t="shared" si="7"/>
        <v>539503</v>
      </c>
      <c r="I127" s="154">
        <v>647403.6</v>
      </c>
      <c r="J127" s="30" t="s">
        <v>543</v>
      </c>
      <c r="K127" s="30" t="s">
        <v>21</v>
      </c>
      <c r="L127" s="46" t="s">
        <v>184</v>
      </c>
      <c r="M127" s="46" t="s">
        <v>185</v>
      </c>
      <c r="N127" s="46" t="s">
        <v>274</v>
      </c>
      <c r="O127" s="46"/>
      <c r="P127" s="46">
        <v>52</v>
      </c>
      <c r="Q127" s="46">
        <v>0</v>
      </c>
      <c r="R127" s="46" t="s">
        <v>502</v>
      </c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</row>
    <row r="128" spans="1:167" s="2" customFormat="1" ht="40.9" customHeight="1">
      <c r="A128" s="244"/>
      <c r="B128" s="46"/>
      <c r="C128" s="206">
        <v>4</v>
      </c>
      <c r="D128" s="30" t="s">
        <v>17</v>
      </c>
      <c r="E128" s="30" t="s">
        <v>18</v>
      </c>
      <c r="F128" s="247" t="s">
        <v>641</v>
      </c>
      <c r="G128" s="30" t="s">
        <v>169</v>
      </c>
      <c r="H128" s="106">
        <f t="shared" si="7"/>
        <v>262063</v>
      </c>
      <c r="I128" s="154">
        <v>314475.59999999998</v>
      </c>
      <c r="J128" s="30" t="s">
        <v>128</v>
      </c>
      <c r="K128" s="30" t="s">
        <v>21</v>
      </c>
      <c r="L128" s="46" t="s">
        <v>184</v>
      </c>
      <c r="M128" s="46" t="s">
        <v>185</v>
      </c>
      <c r="N128" s="46" t="s">
        <v>274</v>
      </c>
      <c r="O128" s="46"/>
      <c r="P128" s="46">
        <v>52</v>
      </c>
      <c r="Q128" s="46">
        <v>0</v>
      </c>
      <c r="R128" s="46" t="s">
        <v>502</v>
      </c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</row>
    <row r="129" spans="1:167" s="2" customFormat="1" ht="40.9" customHeight="1">
      <c r="A129" s="244"/>
      <c r="B129" s="46"/>
      <c r="C129" s="206">
        <v>4</v>
      </c>
      <c r="D129" s="30" t="s">
        <v>17</v>
      </c>
      <c r="E129" s="30" t="s">
        <v>18</v>
      </c>
      <c r="F129" s="247" t="s">
        <v>416</v>
      </c>
      <c r="G129" s="30" t="s">
        <v>169</v>
      </c>
      <c r="H129" s="153">
        <f>I129/1.2</f>
        <v>500000</v>
      </c>
      <c r="I129" s="154">
        <v>600000</v>
      </c>
      <c r="J129" s="30" t="s">
        <v>128</v>
      </c>
      <c r="K129" s="30" t="s">
        <v>21</v>
      </c>
      <c r="L129" s="46" t="s">
        <v>184</v>
      </c>
      <c r="M129" s="46" t="s">
        <v>185</v>
      </c>
      <c r="N129" s="46" t="s">
        <v>282</v>
      </c>
      <c r="O129" s="46" t="s">
        <v>172</v>
      </c>
      <c r="P129" s="46">
        <v>52</v>
      </c>
      <c r="Q129" s="46">
        <v>0</v>
      </c>
      <c r="R129" s="46" t="s">
        <v>181</v>
      </c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</row>
    <row r="130" spans="1:167" s="2" customFormat="1" ht="40.9" customHeight="1">
      <c r="A130" s="244"/>
      <c r="B130" s="46"/>
      <c r="C130" s="30">
        <v>4</v>
      </c>
      <c r="D130" s="30" t="s">
        <v>17</v>
      </c>
      <c r="E130" s="30" t="s">
        <v>18</v>
      </c>
      <c r="F130" s="247" t="s">
        <v>553</v>
      </c>
      <c r="G130" s="30" t="s">
        <v>169</v>
      </c>
      <c r="H130" s="106">
        <f t="shared" ref="H130:H135" si="8">I130/1.2</f>
        <v>66666.666666666672</v>
      </c>
      <c r="I130" s="154">
        <v>80000</v>
      </c>
      <c r="J130" s="30" t="s">
        <v>128</v>
      </c>
      <c r="K130" s="30" t="s">
        <v>21</v>
      </c>
      <c r="L130" s="164" t="s">
        <v>184</v>
      </c>
      <c r="M130" s="46" t="s">
        <v>185</v>
      </c>
      <c r="N130" s="46" t="s">
        <v>274</v>
      </c>
      <c r="O130" s="46"/>
      <c r="P130" s="46">
        <v>52</v>
      </c>
      <c r="Q130" s="46">
        <v>0</v>
      </c>
      <c r="R130" s="46" t="s">
        <v>181</v>
      </c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</row>
    <row r="131" spans="1:167" s="2" customFormat="1" ht="40.9" customHeight="1">
      <c r="A131" s="244"/>
      <c r="B131" s="46"/>
      <c r="C131" s="30">
        <v>4</v>
      </c>
      <c r="D131" s="30" t="s">
        <v>17</v>
      </c>
      <c r="E131" s="30" t="s">
        <v>18</v>
      </c>
      <c r="F131" s="247" t="s">
        <v>554</v>
      </c>
      <c r="G131" s="30" t="s">
        <v>169</v>
      </c>
      <c r="H131" s="106">
        <f t="shared" si="8"/>
        <v>41610</v>
      </c>
      <c r="I131" s="154">
        <v>49932</v>
      </c>
      <c r="J131" s="30" t="s">
        <v>128</v>
      </c>
      <c r="K131" s="30" t="s">
        <v>21</v>
      </c>
      <c r="L131" s="164" t="s">
        <v>184</v>
      </c>
      <c r="M131" s="46" t="s">
        <v>185</v>
      </c>
      <c r="N131" s="46" t="s">
        <v>272</v>
      </c>
      <c r="O131" s="46"/>
      <c r="P131" s="46">
        <v>52</v>
      </c>
      <c r="Q131" s="46">
        <v>0</v>
      </c>
      <c r="R131" s="46" t="s">
        <v>181</v>
      </c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</row>
    <row r="132" spans="1:167" s="2" customFormat="1" ht="40.9" customHeight="1">
      <c r="A132" s="244"/>
      <c r="B132" s="46"/>
      <c r="C132" s="30">
        <v>4</v>
      </c>
      <c r="D132" s="30" t="s">
        <v>17</v>
      </c>
      <c r="E132" s="30" t="s">
        <v>18</v>
      </c>
      <c r="F132" s="247" t="s">
        <v>555</v>
      </c>
      <c r="G132" s="30" t="s">
        <v>169</v>
      </c>
      <c r="H132" s="106">
        <f t="shared" si="8"/>
        <v>255281.66666666669</v>
      </c>
      <c r="I132" s="154">
        <v>306338</v>
      </c>
      <c r="J132" s="30" t="s">
        <v>128</v>
      </c>
      <c r="K132" s="30" t="s">
        <v>21</v>
      </c>
      <c r="L132" s="164" t="s">
        <v>176</v>
      </c>
      <c r="M132" s="46" t="s">
        <v>185</v>
      </c>
      <c r="N132" s="46" t="s">
        <v>274</v>
      </c>
      <c r="O132" s="46"/>
      <c r="P132" s="46">
        <v>52</v>
      </c>
      <c r="Q132" s="46">
        <v>0</v>
      </c>
      <c r="R132" s="46" t="s">
        <v>181</v>
      </c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</row>
    <row r="133" spans="1:167" s="2" customFormat="1" ht="40.9" customHeight="1">
      <c r="A133" s="244"/>
      <c r="B133" s="46"/>
      <c r="C133" s="30">
        <v>4</v>
      </c>
      <c r="D133" s="30" t="s">
        <v>17</v>
      </c>
      <c r="E133" s="30" t="s">
        <v>18</v>
      </c>
      <c r="F133" s="46" t="s">
        <v>556</v>
      </c>
      <c r="G133" s="30" t="s">
        <v>169</v>
      </c>
      <c r="H133" s="106">
        <f t="shared" si="8"/>
        <v>125000</v>
      </c>
      <c r="I133" s="154">
        <v>150000</v>
      </c>
      <c r="J133" s="30" t="s">
        <v>128</v>
      </c>
      <c r="K133" s="30" t="s">
        <v>21</v>
      </c>
      <c r="L133" s="164" t="s">
        <v>184</v>
      </c>
      <c r="M133" s="46" t="s">
        <v>185</v>
      </c>
      <c r="N133" s="46" t="s">
        <v>274</v>
      </c>
      <c r="O133" s="46"/>
      <c r="P133" s="46">
        <v>52</v>
      </c>
      <c r="Q133" s="46">
        <v>0</v>
      </c>
      <c r="R133" s="46" t="s">
        <v>181</v>
      </c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</row>
    <row r="134" spans="1:167" s="2" customFormat="1" ht="40.9" customHeight="1">
      <c r="A134" s="244"/>
      <c r="B134" s="46"/>
      <c r="C134" s="30">
        <v>4</v>
      </c>
      <c r="D134" s="30" t="s">
        <v>17</v>
      </c>
      <c r="E134" s="30" t="s">
        <v>18</v>
      </c>
      <c r="F134" s="46" t="s">
        <v>557</v>
      </c>
      <c r="G134" s="30" t="s">
        <v>169</v>
      </c>
      <c r="H134" s="106">
        <f t="shared" si="8"/>
        <v>80685</v>
      </c>
      <c r="I134" s="154">
        <v>96822</v>
      </c>
      <c r="J134" s="30" t="s">
        <v>128</v>
      </c>
      <c r="K134" s="30" t="s">
        <v>21</v>
      </c>
      <c r="L134" s="164" t="s">
        <v>176</v>
      </c>
      <c r="M134" s="46" t="s">
        <v>177</v>
      </c>
      <c r="N134" s="46" t="s">
        <v>178</v>
      </c>
      <c r="O134" s="46"/>
      <c r="P134" s="46">
        <v>52</v>
      </c>
      <c r="Q134" s="46">
        <v>0</v>
      </c>
      <c r="R134" s="46" t="s">
        <v>181</v>
      </c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</row>
    <row r="135" spans="1:167" s="2" customFormat="1" ht="40.9" customHeight="1">
      <c r="A135" s="244"/>
      <c r="B135" s="46"/>
      <c r="C135" s="30">
        <v>4</v>
      </c>
      <c r="D135" s="30" t="s">
        <v>17</v>
      </c>
      <c r="E135" s="30" t="s">
        <v>18</v>
      </c>
      <c r="F135" s="46" t="s">
        <v>558</v>
      </c>
      <c r="G135" s="30" t="s">
        <v>169</v>
      </c>
      <c r="H135" s="106">
        <f t="shared" si="8"/>
        <v>70833.333333333343</v>
      </c>
      <c r="I135" s="154">
        <v>85000</v>
      </c>
      <c r="J135" s="30" t="s">
        <v>128</v>
      </c>
      <c r="K135" s="30" t="s">
        <v>21</v>
      </c>
      <c r="L135" s="164" t="s">
        <v>176</v>
      </c>
      <c r="M135" s="46" t="s">
        <v>177</v>
      </c>
      <c r="N135" s="46" t="s">
        <v>178</v>
      </c>
      <c r="O135" s="46"/>
      <c r="P135" s="46">
        <v>52</v>
      </c>
      <c r="Q135" s="46">
        <v>0</v>
      </c>
      <c r="R135" s="46" t="s">
        <v>181</v>
      </c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</row>
    <row r="136" spans="1:167" s="2" customFormat="1" ht="40.9" customHeight="1">
      <c r="A136" s="244"/>
      <c r="B136" s="46"/>
      <c r="C136" s="30">
        <v>4</v>
      </c>
      <c r="D136" s="30" t="s">
        <v>17</v>
      </c>
      <c r="E136" s="30" t="s">
        <v>18</v>
      </c>
      <c r="F136" s="46" t="s">
        <v>562</v>
      </c>
      <c r="G136" s="30" t="s">
        <v>169</v>
      </c>
      <c r="H136" s="106">
        <f>I136/1.2</f>
        <v>456000</v>
      </c>
      <c r="I136" s="154">
        <v>547200</v>
      </c>
      <c r="J136" s="30" t="s">
        <v>128</v>
      </c>
      <c r="K136" s="30" t="s">
        <v>21</v>
      </c>
      <c r="L136" s="164" t="s">
        <v>563</v>
      </c>
      <c r="M136" s="46" t="s">
        <v>177</v>
      </c>
      <c r="N136" s="46" t="s">
        <v>178</v>
      </c>
      <c r="O136" s="46"/>
      <c r="P136" s="46">
        <v>52</v>
      </c>
      <c r="Q136" s="46">
        <v>0</v>
      </c>
      <c r="R136" s="46" t="s">
        <v>181</v>
      </c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</row>
    <row r="137" spans="1:167" s="2" customFormat="1" ht="40.9" customHeight="1">
      <c r="A137" s="244"/>
      <c r="B137" s="46"/>
      <c r="C137" s="150">
        <v>1</v>
      </c>
      <c r="D137" s="30" t="s">
        <v>17</v>
      </c>
      <c r="E137" s="194" t="s">
        <v>519</v>
      </c>
      <c r="F137" s="195" t="s">
        <v>520</v>
      </c>
      <c r="G137" s="30" t="s">
        <v>227</v>
      </c>
      <c r="H137" s="196">
        <f t="shared" si="7"/>
        <v>73000</v>
      </c>
      <c r="I137" s="154">
        <v>87600</v>
      </c>
      <c r="J137" s="30" t="s">
        <v>128</v>
      </c>
      <c r="K137" s="30" t="s">
        <v>21</v>
      </c>
      <c r="L137" s="46" t="s">
        <v>361</v>
      </c>
      <c r="M137" s="46" t="s">
        <v>34</v>
      </c>
      <c r="N137" s="46" t="s">
        <v>362</v>
      </c>
      <c r="O137" s="152"/>
      <c r="P137" s="152">
        <v>73</v>
      </c>
      <c r="Q137" s="46">
        <v>0</v>
      </c>
      <c r="R137" s="46" t="s">
        <v>30</v>
      </c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</row>
    <row r="138" spans="1:167" s="2" customFormat="1" ht="40.9" customHeight="1">
      <c r="A138" s="213"/>
      <c r="B138" s="46">
        <v>25826</v>
      </c>
      <c r="C138" s="150">
        <v>1</v>
      </c>
      <c r="D138" s="30" t="s">
        <v>17</v>
      </c>
      <c r="E138" s="151" t="s">
        <v>509</v>
      </c>
      <c r="F138" s="46" t="s">
        <v>418</v>
      </c>
      <c r="G138" s="30" t="s">
        <v>227</v>
      </c>
      <c r="H138" s="153">
        <f t="shared" si="7"/>
        <v>1250000</v>
      </c>
      <c r="I138" s="154">
        <v>1500000</v>
      </c>
      <c r="J138" s="30" t="s">
        <v>128</v>
      </c>
      <c r="K138" s="30" t="s">
        <v>21</v>
      </c>
      <c r="L138" s="46" t="s">
        <v>361</v>
      </c>
      <c r="M138" s="46" t="s">
        <v>34</v>
      </c>
      <c r="N138" s="46" t="s">
        <v>362</v>
      </c>
      <c r="O138" s="152"/>
      <c r="P138" s="152">
        <v>73</v>
      </c>
      <c r="Q138" s="46">
        <v>0</v>
      </c>
      <c r="R138" s="46" t="s">
        <v>30</v>
      </c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</row>
    <row r="139" spans="1:167" s="2" customFormat="1" ht="40.9" customHeight="1">
      <c r="A139" s="213"/>
      <c r="B139" s="46">
        <v>25821</v>
      </c>
      <c r="C139" s="150">
        <v>1</v>
      </c>
      <c r="D139" s="30" t="s">
        <v>17</v>
      </c>
      <c r="E139" s="151" t="s">
        <v>18</v>
      </c>
      <c r="F139" s="46" t="s">
        <v>523</v>
      </c>
      <c r="G139" s="30" t="s">
        <v>227</v>
      </c>
      <c r="H139" s="153">
        <f t="shared" si="7"/>
        <v>83723.850000000006</v>
      </c>
      <c r="I139" s="154">
        <v>100468.62</v>
      </c>
      <c r="J139" s="30" t="s">
        <v>128</v>
      </c>
      <c r="K139" s="30" t="s">
        <v>21</v>
      </c>
      <c r="L139" s="46" t="s">
        <v>361</v>
      </c>
      <c r="M139" s="46" t="s">
        <v>34</v>
      </c>
      <c r="N139" s="46" t="s">
        <v>362</v>
      </c>
      <c r="O139" s="152"/>
      <c r="P139" s="152">
        <v>73</v>
      </c>
      <c r="Q139" s="46">
        <v>0</v>
      </c>
      <c r="R139" s="46" t="s">
        <v>30</v>
      </c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</row>
    <row r="140" spans="1:167" s="2" customFormat="1" ht="40.9" customHeight="1">
      <c r="A140" s="244"/>
      <c r="B140" s="46"/>
      <c r="C140" s="129">
        <v>1</v>
      </c>
      <c r="D140" s="157" t="s">
        <v>17</v>
      </c>
      <c r="E140" s="157" t="s">
        <v>123</v>
      </c>
      <c r="F140" s="158" t="s">
        <v>118</v>
      </c>
      <c r="G140" s="157" t="s">
        <v>110</v>
      </c>
      <c r="H140" s="159">
        <f t="shared" si="7"/>
        <v>441666.66666666669</v>
      </c>
      <c r="I140" s="160">
        <v>530000</v>
      </c>
      <c r="J140" s="29" t="s">
        <v>128</v>
      </c>
      <c r="K140" s="29" t="s">
        <v>21</v>
      </c>
      <c r="L140" s="45" t="s">
        <v>112</v>
      </c>
      <c r="M140" s="45" t="s">
        <v>34</v>
      </c>
      <c r="N140" s="158" t="s">
        <v>270</v>
      </c>
      <c r="O140" s="158"/>
      <c r="P140" s="158">
        <v>75</v>
      </c>
      <c r="Q140" s="45">
        <v>0</v>
      </c>
      <c r="R140" s="45" t="s">
        <v>30</v>
      </c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</row>
    <row r="141" spans="1:167" s="2" customFormat="1" ht="40.9" customHeight="1">
      <c r="A141" s="244"/>
      <c r="B141" s="46"/>
      <c r="C141" s="129">
        <v>1</v>
      </c>
      <c r="D141" s="157" t="s">
        <v>17</v>
      </c>
      <c r="E141" s="157" t="s">
        <v>123</v>
      </c>
      <c r="F141" s="158" t="s">
        <v>375</v>
      </c>
      <c r="G141" s="157" t="s">
        <v>110</v>
      </c>
      <c r="H141" s="159">
        <f>I141/1.2</f>
        <v>6666.666666666667</v>
      </c>
      <c r="I141" s="160">
        <v>8000</v>
      </c>
      <c r="J141" s="29" t="s">
        <v>128</v>
      </c>
      <c r="K141" s="29" t="s">
        <v>21</v>
      </c>
      <c r="L141" s="45" t="s">
        <v>112</v>
      </c>
      <c r="M141" s="45" t="s">
        <v>34</v>
      </c>
      <c r="N141" s="158" t="s">
        <v>581</v>
      </c>
      <c r="O141" s="158"/>
      <c r="P141" s="158">
        <v>75</v>
      </c>
      <c r="Q141" s="45">
        <v>0</v>
      </c>
      <c r="R141" s="45" t="s">
        <v>30</v>
      </c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</row>
    <row r="142" spans="1:167" customFormat="1" ht="40.9" customHeight="1">
      <c r="A142" s="244"/>
      <c r="B142" s="46"/>
      <c r="C142" s="129">
        <v>1</v>
      </c>
      <c r="D142" s="157" t="s">
        <v>17</v>
      </c>
      <c r="E142" s="157" t="s">
        <v>582</v>
      </c>
      <c r="F142" s="158" t="s">
        <v>583</v>
      </c>
      <c r="G142" s="157" t="s">
        <v>110</v>
      </c>
      <c r="H142" s="159">
        <f>I142/1.2</f>
        <v>12500</v>
      </c>
      <c r="I142" s="160">
        <v>15000</v>
      </c>
      <c r="J142" s="29" t="s">
        <v>128</v>
      </c>
      <c r="K142" s="29" t="s">
        <v>21</v>
      </c>
      <c r="L142" s="45" t="s">
        <v>112</v>
      </c>
      <c r="M142" s="45" t="s">
        <v>34</v>
      </c>
      <c r="N142" s="158" t="s">
        <v>326</v>
      </c>
      <c r="O142" s="158"/>
      <c r="P142" s="158">
        <v>75</v>
      </c>
      <c r="Q142" s="45">
        <v>0</v>
      </c>
      <c r="R142" s="45" t="s">
        <v>30</v>
      </c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</row>
    <row r="143" spans="1:167" customFormat="1" ht="40.9" customHeight="1">
      <c r="A143" s="244"/>
      <c r="B143" s="45"/>
      <c r="C143" s="129">
        <v>1</v>
      </c>
      <c r="D143" s="157" t="s">
        <v>17</v>
      </c>
      <c r="E143" s="29" t="s">
        <v>645</v>
      </c>
      <c r="F143" s="158" t="s">
        <v>626</v>
      </c>
      <c r="G143" s="157" t="s">
        <v>110</v>
      </c>
      <c r="H143" s="159">
        <f>I143/1.2</f>
        <v>18333.333333333336</v>
      </c>
      <c r="I143" s="160">
        <v>22000</v>
      </c>
      <c r="J143" s="29" t="s">
        <v>128</v>
      </c>
      <c r="K143" s="29" t="s">
        <v>21</v>
      </c>
      <c r="L143" s="45" t="s">
        <v>112</v>
      </c>
      <c r="M143" s="45" t="s">
        <v>34</v>
      </c>
      <c r="N143" s="158" t="s">
        <v>581</v>
      </c>
      <c r="O143" s="158"/>
      <c r="P143" s="158">
        <v>75</v>
      </c>
      <c r="Q143" s="45">
        <v>0</v>
      </c>
      <c r="R143" s="45" t="s">
        <v>30</v>
      </c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</row>
    <row r="144" spans="1:167" s="2" customFormat="1" ht="40.9" customHeight="1">
      <c r="A144" s="244"/>
      <c r="B144" s="46"/>
      <c r="C144" s="129">
        <v>2</v>
      </c>
      <c r="D144" s="157" t="s">
        <v>17</v>
      </c>
      <c r="E144" s="157" t="s">
        <v>248</v>
      </c>
      <c r="F144" s="158" t="s">
        <v>271</v>
      </c>
      <c r="G144" s="157" t="s">
        <v>110</v>
      </c>
      <c r="H144" s="159">
        <f t="shared" si="7"/>
        <v>237500</v>
      </c>
      <c r="I144" s="160">
        <v>285000</v>
      </c>
      <c r="J144" s="29" t="s">
        <v>128</v>
      </c>
      <c r="K144" s="29" t="s">
        <v>21</v>
      </c>
      <c r="L144" s="45" t="s">
        <v>112</v>
      </c>
      <c r="M144" s="45" t="s">
        <v>34</v>
      </c>
      <c r="N144" s="158" t="s">
        <v>326</v>
      </c>
      <c r="O144" s="46"/>
      <c r="P144" s="158">
        <v>54</v>
      </c>
      <c r="Q144" s="45">
        <v>0</v>
      </c>
      <c r="R144" s="45" t="s">
        <v>30</v>
      </c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</row>
    <row r="145" spans="1:167" s="2" customFormat="1" ht="40.9" customHeight="1">
      <c r="A145" s="213"/>
      <c r="B145" s="233"/>
      <c r="C145" s="129">
        <v>2</v>
      </c>
      <c r="D145" s="157" t="s">
        <v>17</v>
      </c>
      <c r="E145" s="157" t="s">
        <v>248</v>
      </c>
      <c r="F145" s="158" t="s">
        <v>529</v>
      </c>
      <c r="G145" s="157" t="s">
        <v>110</v>
      </c>
      <c r="H145" s="159">
        <f>I145/1.2</f>
        <v>50000</v>
      </c>
      <c r="I145" s="160">
        <v>60000</v>
      </c>
      <c r="J145" s="29" t="s">
        <v>128</v>
      </c>
      <c r="K145" s="29" t="s">
        <v>21</v>
      </c>
      <c r="L145" s="45" t="s">
        <v>112</v>
      </c>
      <c r="M145" s="45" t="s">
        <v>34</v>
      </c>
      <c r="N145" s="158" t="s">
        <v>326</v>
      </c>
      <c r="O145" s="233"/>
      <c r="P145" s="158">
        <v>54</v>
      </c>
      <c r="Q145" s="45">
        <v>0</v>
      </c>
      <c r="R145" s="45" t="s">
        <v>30</v>
      </c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</row>
    <row r="146" spans="1:167" s="2" customFormat="1" ht="40.9" customHeight="1">
      <c r="A146" s="213"/>
      <c r="B146" s="46"/>
      <c r="C146" s="129">
        <v>2</v>
      </c>
      <c r="D146" s="157" t="s">
        <v>17</v>
      </c>
      <c r="E146" s="157" t="s">
        <v>92</v>
      </c>
      <c r="F146" s="158" t="s">
        <v>93</v>
      </c>
      <c r="G146" s="157" t="s">
        <v>110</v>
      </c>
      <c r="H146" s="159">
        <f t="shared" si="7"/>
        <v>20000</v>
      </c>
      <c r="I146" s="160">
        <v>24000</v>
      </c>
      <c r="J146" s="29" t="s">
        <v>128</v>
      </c>
      <c r="K146" s="29" t="s">
        <v>21</v>
      </c>
      <c r="L146" s="45" t="s">
        <v>112</v>
      </c>
      <c r="M146" s="45" t="s">
        <v>34</v>
      </c>
      <c r="N146" s="158" t="s">
        <v>325</v>
      </c>
      <c r="O146" s="152"/>
      <c r="P146" s="158">
        <v>54</v>
      </c>
      <c r="Q146" s="45">
        <v>0</v>
      </c>
      <c r="R146" s="45" t="s">
        <v>30</v>
      </c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</row>
    <row r="147" spans="1:167" s="2" customFormat="1" ht="40.9" customHeight="1">
      <c r="A147" s="213"/>
      <c r="B147" s="46"/>
      <c r="C147" s="129">
        <v>2</v>
      </c>
      <c r="D147" s="157" t="s">
        <v>17</v>
      </c>
      <c r="E147" s="157" t="s">
        <v>85</v>
      </c>
      <c r="F147" s="158" t="s">
        <v>121</v>
      </c>
      <c r="G147" s="157" t="s">
        <v>110</v>
      </c>
      <c r="H147" s="159">
        <f t="shared" si="7"/>
        <v>41666.666666666672</v>
      </c>
      <c r="I147" s="160">
        <v>50000</v>
      </c>
      <c r="J147" s="29" t="s">
        <v>128</v>
      </c>
      <c r="K147" s="29" t="s">
        <v>21</v>
      </c>
      <c r="L147" s="45" t="s">
        <v>112</v>
      </c>
      <c r="M147" s="45" t="s">
        <v>34</v>
      </c>
      <c r="N147" s="158" t="s">
        <v>326</v>
      </c>
      <c r="O147" s="46"/>
      <c r="P147" s="158">
        <v>54</v>
      </c>
      <c r="Q147" s="45">
        <v>0</v>
      </c>
      <c r="R147" s="45" t="s">
        <v>30</v>
      </c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</row>
    <row r="148" spans="1:167" customFormat="1" ht="40.9" customHeight="1">
      <c r="A148" s="213"/>
      <c r="B148" s="233"/>
      <c r="C148" s="129">
        <v>2</v>
      </c>
      <c r="D148" s="157" t="s">
        <v>17</v>
      </c>
      <c r="E148" s="157" t="s">
        <v>123</v>
      </c>
      <c r="F148" s="158" t="s">
        <v>544</v>
      </c>
      <c r="G148" s="157" t="s">
        <v>110</v>
      </c>
      <c r="H148" s="159">
        <f>I148/1.2</f>
        <v>244322.6</v>
      </c>
      <c r="I148" s="160">
        <v>293187.12</v>
      </c>
      <c r="J148" s="29" t="s">
        <v>128</v>
      </c>
      <c r="K148" s="29" t="s">
        <v>21</v>
      </c>
      <c r="L148" s="45" t="s">
        <v>112</v>
      </c>
      <c r="M148" s="45" t="s">
        <v>34</v>
      </c>
      <c r="N148" s="158" t="s">
        <v>325</v>
      </c>
      <c r="O148" s="233"/>
      <c r="P148" s="158">
        <v>54</v>
      </c>
      <c r="Q148" s="45">
        <v>0</v>
      </c>
      <c r="R148" s="45" t="s">
        <v>30</v>
      </c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</row>
    <row r="149" spans="1:167" customFormat="1" ht="40.9" customHeight="1">
      <c r="A149" s="213"/>
      <c r="B149" s="46">
        <v>42174</v>
      </c>
      <c r="C149" s="129">
        <v>2</v>
      </c>
      <c r="D149" s="157" t="s">
        <v>17</v>
      </c>
      <c r="E149" s="157" t="s">
        <v>18</v>
      </c>
      <c r="F149" s="158" t="s">
        <v>524</v>
      </c>
      <c r="G149" s="157" t="s">
        <v>110</v>
      </c>
      <c r="H149" s="159">
        <f t="shared" si="7"/>
        <v>345833.33333333337</v>
      </c>
      <c r="I149" s="160">
        <v>415000</v>
      </c>
      <c r="J149" s="29" t="s">
        <v>128</v>
      </c>
      <c r="K149" s="29" t="s">
        <v>21</v>
      </c>
      <c r="L149" s="45" t="s">
        <v>112</v>
      </c>
      <c r="M149" s="45" t="s">
        <v>34</v>
      </c>
      <c r="N149" s="158" t="s">
        <v>326</v>
      </c>
      <c r="O149" s="46"/>
      <c r="P149" s="158">
        <v>54</v>
      </c>
      <c r="Q149" s="45">
        <v>0</v>
      </c>
      <c r="R149" s="45" t="s">
        <v>30</v>
      </c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</row>
    <row r="150" spans="1:167" customFormat="1" ht="40.9" customHeight="1">
      <c r="A150" s="244"/>
      <c r="B150" s="45"/>
      <c r="C150" s="129">
        <v>2</v>
      </c>
      <c r="D150" s="29" t="s">
        <v>17</v>
      </c>
      <c r="E150" s="29" t="s">
        <v>88</v>
      </c>
      <c r="F150" s="45" t="s">
        <v>249</v>
      </c>
      <c r="G150" s="29" t="s">
        <v>110</v>
      </c>
      <c r="H150" s="92">
        <f t="shared" si="7"/>
        <v>183333.33333333334</v>
      </c>
      <c r="I150" s="44">
        <v>220000</v>
      </c>
      <c r="J150" s="29" t="s">
        <v>128</v>
      </c>
      <c r="K150" s="29" t="s">
        <v>21</v>
      </c>
      <c r="L150" s="45" t="s">
        <v>40</v>
      </c>
      <c r="M150" s="45" t="s">
        <v>32</v>
      </c>
      <c r="N150" s="158" t="s">
        <v>326</v>
      </c>
      <c r="O150" s="45"/>
      <c r="P150" s="45">
        <v>54</v>
      </c>
      <c r="Q150" s="45">
        <v>0</v>
      </c>
      <c r="R150" s="45" t="s">
        <v>30</v>
      </c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</row>
    <row r="151" spans="1:167" customFormat="1" ht="40.9" customHeight="1">
      <c r="A151" s="244"/>
      <c r="B151" s="45"/>
      <c r="C151" s="129">
        <v>2</v>
      </c>
      <c r="D151" s="157" t="s">
        <v>17</v>
      </c>
      <c r="E151" s="157" t="s">
        <v>348</v>
      </c>
      <c r="F151" s="158" t="s">
        <v>568</v>
      </c>
      <c r="G151" s="157" t="s">
        <v>110</v>
      </c>
      <c r="H151" s="159">
        <f t="shared" ref="H151:H158" si="9">I151/1.2</f>
        <v>1416.6666666666667</v>
      </c>
      <c r="I151" s="160">
        <v>1700</v>
      </c>
      <c r="J151" s="29" t="s">
        <v>128</v>
      </c>
      <c r="K151" s="29" t="s">
        <v>21</v>
      </c>
      <c r="L151" s="45" t="s">
        <v>112</v>
      </c>
      <c r="M151" s="45" t="s">
        <v>34</v>
      </c>
      <c r="N151" s="158" t="s">
        <v>325</v>
      </c>
      <c r="O151" s="158"/>
      <c r="P151" s="158">
        <v>54</v>
      </c>
      <c r="Q151" s="45">
        <v>0</v>
      </c>
      <c r="R151" s="45" t="s">
        <v>30</v>
      </c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</row>
    <row r="152" spans="1:167" customFormat="1" ht="40.9" customHeight="1">
      <c r="A152" s="244"/>
      <c r="B152" s="45"/>
      <c r="C152" s="129">
        <v>2</v>
      </c>
      <c r="D152" s="157" t="s">
        <v>17</v>
      </c>
      <c r="E152" s="157" t="s">
        <v>68</v>
      </c>
      <c r="F152" s="158" t="s">
        <v>587</v>
      </c>
      <c r="G152" s="157" t="s">
        <v>110</v>
      </c>
      <c r="H152" s="159">
        <f t="shared" si="9"/>
        <v>37500</v>
      </c>
      <c r="I152" s="160">
        <v>45000</v>
      </c>
      <c r="J152" s="29" t="s">
        <v>128</v>
      </c>
      <c r="K152" s="29" t="s">
        <v>21</v>
      </c>
      <c r="L152" s="45" t="s">
        <v>112</v>
      </c>
      <c r="M152" s="45" t="s">
        <v>34</v>
      </c>
      <c r="N152" s="158" t="s">
        <v>325</v>
      </c>
      <c r="O152" s="158"/>
      <c r="P152" s="158">
        <v>54</v>
      </c>
      <c r="Q152" s="45">
        <v>0</v>
      </c>
      <c r="R152" s="45" t="s">
        <v>30</v>
      </c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</row>
    <row r="153" spans="1:167" customFormat="1" ht="40.9" customHeight="1">
      <c r="A153" s="244"/>
      <c r="B153" s="45"/>
      <c r="C153" s="129">
        <v>2</v>
      </c>
      <c r="D153" s="157" t="s">
        <v>17</v>
      </c>
      <c r="E153" s="157" t="s">
        <v>70</v>
      </c>
      <c r="F153" s="158" t="s">
        <v>587</v>
      </c>
      <c r="G153" s="157" t="s">
        <v>110</v>
      </c>
      <c r="H153" s="159">
        <f t="shared" si="9"/>
        <v>16666.666666666668</v>
      </c>
      <c r="I153" s="160">
        <v>20000</v>
      </c>
      <c r="J153" s="29" t="s">
        <v>128</v>
      </c>
      <c r="K153" s="29" t="s">
        <v>21</v>
      </c>
      <c r="L153" s="45" t="s">
        <v>112</v>
      </c>
      <c r="M153" s="45" t="s">
        <v>34</v>
      </c>
      <c r="N153" s="158" t="s">
        <v>325</v>
      </c>
      <c r="O153" s="158"/>
      <c r="P153" s="158">
        <v>54</v>
      </c>
      <c r="Q153" s="45">
        <v>0</v>
      </c>
      <c r="R153" s="45" t="s">
        <v>30</v>
      </c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</row>
    <row r="154" spans="1:167" customFormat="1" ht="40.9" customHeight="1">
      <c r="A154" s="244"/>
      <c r="B154" s="45"/>
      <c r="C154" s="129">
        <v>2</v>
      </c>
      <c r="D154" s="157" t="s">
        <v>17</v>
      </c>
      <c r="E154" s="157" t="s">
        <v>74</v>
      </c>
      <c r="F154" s="158" t="s">
        <v>591</v>
      </c>
      <c r="G154" s="157" t="s">
        <v>110</v>
      </c>
      <c r="H154" s="159">
        <f t="shared" si="9"/>
        <v>43000</v>
      </c>
      <c r="I154" s="160">
        <v>51600</v>
      </c>
      <c r="J154" s="29" t="s">
        <v>128</v>
      </c>
      <c r="K154" s="29" t="s">
        <v>21</v>
      </c>
      <c r="L154" s="45" t="s">
        <v>112</v>
      </c>
      <c r="M154" s="45" t="s">
        <v>34</v>
      </c>
      <c r="N154" s="158" t="s">
        <v>325</v>
      </c>
      <c r="O154" s="158"/>
      <c r="P154" s="45">
        <v>54</v>
      </c>
      <c r="Q154" s="45">
        <v>0</v>
      </c>
      <c r="R154" s="45" t="s">
        <v>30</v>
      </c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</row>
    <row r="155" spans="1:167" customFormat="1" ht="40.9" customHeight="1">
      <c r="A155" s="244"/>
      <c r="B155" s="45"/>
      <c r="C155" s="129">
        <v>2</v>
      </c>
      <c r="D155" s="157" t="s">
        <v>17</v>
      </c>
      <c r="E155" s="157" t="s">
        <v>599</v>
      </c>
      <c r="F155" s="158" t="s">
        <v>600</v>
      </c>
      <c r="G155" s="157" t="s">
        <v>110</v>
      </c>
      <c r="H155" s="159">
        <f t="shared" si="9"/>
        <v>33333.333333333336</v>
      </c>
      <c r="I155" s="160">
        <v>40000</v>
      </c>
      <c r="J155" s="29" t="s">
        <v>128</v>
      </c>
      <c r="K155" s="29" t="s">
        <v>21</v>
      </c>
      <c r="L155" s="45" t="s">
        <v>112</v>
      </c>
      <c r="M155" s="45" t="s">
        <v>34</v>
      </c>
      <c r="N155" s="158" t="s">
        <v>325</v>
      </c>
      <c r="O155" s="158"/>
      <c r="P155" s="45">
        <v>54</v>
      </c>
      <c r="Q155" s="45">
        <v>0</v>
      </c>
      <c r="R155" s="45" t="s">
        <v>30</v>
      </c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</row>
    <row r="156" spans="1:167" customFormat="1" ht="40.9" customHeight="1">
      <c r="A156" s="244"/>
      <c r="B156" s="45"/>
      <c r="C156" s="129">
        <v>2</v>
      </c>
      <c r="D156" s="157" t="s">
        <v>17</v>
      </c>
      <c r="E156" s="157" t="s">
        <v>92</v>
      </c>
      <c r="F156" s="158" t="s">
        <v>624</v>
      </c>
      <c r="G156" s="157" t="s">
        <v>110</v>
      </c>
      <c r="H156" s="159">
        <f t="shared" si="9"/>
        <v>16666.666666666668</v>
      </c>
      <c r="I156" s="160">
        <v>20000</v>
      </c>
      <c r="J156" s="29" t="s">
        <v>128</v>
      </c>
      <c r="K156" s="29" t="s">
        <v>21</v>
      </c>
      <c r="L156" s="45" t="s">
        <v>112</v>
      </c>
      <c r="M156" s="45" t="s">
        <v>34</v>
      </c>
      <c r="N156" s="158" t="s">
        <v>325</v>
      </c>
      <c r="O156" s="158"/>
      <c r="P156" s="45">
        <v>54</v>
      </c>
      <c r="Q156" s="45">
        <v>0</v>
      </c>
      <c r="R156" s="45" t="s">
        <v>30</v>
      </c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</row>
    <row r="157" spans="1:167" customFormat="1" ht="40.9" customHeight="1">
      <c r="A157" s="244"/>
      <c r="B157" s="45"/>
      <c r="C157" s="129">
        <v>2</v>
      </c>
      <c r="D157" s="157" t="s">
        <v>17</v>
      </c>
      <c r="E157" s="157" t="s">
        <v>92</v>
      </c>
      <c r="F157" s="158" t="s">
        <v>625</v>
      </c>
      <c r="G157" s="157" t="s">
        <v>110</v>
      </c>
      <c r="H157" s="159">
        <f t="shared" si="9"/>
        <v>20833.333333333336</v>
      </c>
      <c r="I157" s="160">
        <v>25000</v>
      </c>
      <c r="J157" s="29" t="s">
        <v>128</v>
      </c>
      <c r="K157" s="29" t="s">
        <v>21</v>
      </c>
      <c r="L157" s="45" t="s">
        <v>112</v>
      </c>
      <c r="M157" s="45" t="s">
        <v>34</v>
      </c>
      <c r="N157" s="158" t="s">
        <v>325</v>
      </c>
      <c r="O157" s="158"/>
      <c r="P157" s="45">
        <v>54</v>
      </c>
      <c r="Q157" s="45">
        <v>0</v>
      </c>
      <c r="R157" s="45" t="s">
        <v>30</v>
      </c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</row>
    <row r="158" spans="1:167" s="2" customFormat="1" ht="40.9" customHeight="1">
      <c r="A158" s="213"/>
      <c r="B158" s="46"/>
      <c r="C158" s="129">
        <v>3</v>
      </c>
      <c r="D158" s="157" t="s">
        <v>17</v>
      </c>
      <c r="E158" s="157" t="s">
        <v>323</v>
      </c>
      <c r="F158" s="158" t="s">
        <v>324</v>
      </c>
      <c r="G158" s="157" t="s">
        <v>110</v>
      </c>
      <c r="H158" s="159">
        <f t="shared" si="9"/>
        <v>141666.66666666669</v>
      </c>
      <c r="I158" s="160">
        <v>170000</v>
      </c>
      <c r="J158" s="29" t="s">
        <v>128</v>
      </c>
      <c r="K158" s="29" t="s">
        <v>21</v>
      </c>
      <c r="L158" s="45" t="s">
        <v>112</v>
      </c>
      <c r="M158" s="45" t="s">
        <v>34</v>
      </c>
      <c r="N158" s="158" t="s">
        <v>325</v>
      </c>
      <c r="O158" s="46"/>
      <c r="P158" s="158">
        <v>32</v>
      </c>
      <c r="Q158" s="45">
        <v>0</v>
      </c>
      <c r="R158" s="45" t="s">
        <v>30</v>
      </c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</row>
    <row r="159" spans="1:167" customFormat="1" ht="40.9" customHeight="1">
      <c r="A159" s="244"/>
      <c r="B159" s="45"/>
      <c r="C159" s="129">
        <v>3</v>
      </c>
      <c r="D159" s="157" t="s">
        <v>17</v>
      </c>
      <c r="E159" s="157" t="s">
        <v>323</v>
      </c>
      <c r="F159" s="158" t="s">
        <v>376</v>
      </c>
      <c r="G159" s="157" t="s">
        <v>110</v>
      </c>
      <c r="H159" s="159">
        <f t="shared" si="7"/>
        <v>29166.666666666668</v>
      </c>
      <c r="I159" s="160">
        <v>35000</v>
      </c>
      <c r="J159" s="29" t="s">
        <v>128</v>
      </c>
      <c r="K159" s="29" t="s">
        <v>21</v>
      </c>
      <c r="L159" s="45" t="s">
        <v>112</v>
      </c>
      <c r="M159" s="45" t="s">
        <v>34</v>
      </c>
      <c r="N159" s="158" t="s">
        <v>270</v>
      </c>
      <c r="O159" s="158"/>
      <c r="P159" s="158">
        <v>32</v>
      </c>
      <c r="Q159" s="45">
        <v>0</v>
      </c>
      <c r="R159" s="45" t="s">
        <v>30</v>
      </c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</row>
    <row r="160" spans="1:167" customFormat="1" ht="40.9" customHeight="1">
      <c r="A160" s="244"/>
      <c r="B160" s="45"/>
      <c r="C160" s="129">
        <v>3</v>
      </c>
      <c r="D160" s="157" t="s">
        <v>17</v>
      </c>
      <c r="E160" s="157" t="s">
        <v>74</v>
      </c>
      <c r="F160" s="158" t="s">
        <v>590</v>
      </c>
      <c r="G160" s="157" t="s">
        <v>110</v>
      </c>
      <c r="H160" s="159">
        <f>I160/1.2</f>
        <v>5333.3333333333339</v>
      </c>
      <c r="I160" s="160">
        <v>6400</v>
      </c>
      <c r="J160" s="29" t="s">
        <v>128</v>
      </c>
      <c r="K160" s="29" t="s">
        <v>21</v>
      </c>
      <c r="L160" s="45" t="s">
        <v>112</v>
      </c>
      <c r="M160" s="45" t="s">
        <v>34</v>
      </c>
      <c r="N160" s="158" t="s">
        <v>325</v>
      </c>
      <c r="O160" s="158"/>
      <c r="P160" s="158">
        <v>32</v>
      </c>
      <c r="Q160" s="45"/>
      <c r="R160" s="45" t="s">
        <v>30</v>
      </c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</row>
    <row r="161" spans="1:167" customFormat="1" ht="40.9" customHeight="1">
      <c r="A161" s="244"/>
      <c r="B161" s="45"/>
      <c r="C161" s="129">
        <v>3</v>
      </c>
      <c r="D161" s="157" t="s">
        <v>17</v>
      </c>
      <c r="E161" s="157" t="s">
        <v>348</v>
      </c>
      <c r="F161" s="158" t="s">
        <v>564</v>
      </c>
      <c r="G161" s="157" t="s">
        <v>110</v>
      </c>
      <c r="H161" s="159">
        <f t="shared" ref="H161" si="10">I161/1.2</f>
        <v>12083.333333333334</v>
      </c>
      <c r="I161" s="160">
        <v>14500</v>
      </c>
      <c r="J161" s="29" t="s">
        <v>128</v>
      </c>
      <c r="K161" s="29" t="s">
        <v>21</v>
      </c>
      <c r="L161" s="45" t="s">
        <v>112</v>
      </c>
      <c r="M161" s="45" t="s">
        <v>34</v>
      </c>
      <c r="N161" s="158" t="s">
        <v>326</v>
      </c>
      <c r="O161" s="158"/>
      <c r="P161" s="158">
        <v>32</v>
      </c>
      <c r="Q161" s="45">
        <v>0</v>
      </c>
      <c r="R161" s="45" t="s">
        <v>30</v>
      </c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  <c r="FK161" s="1"/>
    </row>
    <row r="162" spans="1:167" customFormat="1" ht="40.9" customHeight="1">
      <c r="A162" s="275"/>
      <c r="B162" s="137"/>
      <c r="C162" s="211">
        <v>1</v>
      </c>
      <c r="D162" s="31" t="s">
        <v>189</v>
      </c>
      <c r="E162" s="31" t="s">
        <v>189</v>
      </c>
      <c r="F162" s="49" t="s">
        <v>420</v>
      </c>
      <c r="G162" s="31" t="s">
        <v>19</v>
      </c>
      <c r="H162" s="107">
        <f t="shared" si="7"/>
        <v>6165183.4833333334</v>
      </c>
      <c r="I162" s="276">
        <v>7398220.1799999997</v>
      </c>
      <c r="J162" s="277" t="s">
        <v>20</v>
      </c>
      <c r="K162" s="31" t="s">
        <v>21</v>
      </c>
      <c r="L162" s="63" t="s">
        <v>192</v>
      </c>
      <c r="M162" s="49" t="s">
        <v>73</v>
      </c>
      <c r="N162" s="49" t="s">
        <v>193</v>
      </c>
      <c r="O162" s="49" t="s">
        <v>189</v>
      </c>
      <c r="P162" s="49">
        <v>222</v>
      </c>
      <c r="Q162" s="49">
        <v>162</v>
      </c>
      <c r="R162" s="49" t="s">
        <v>342</v>
      </c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  <c r="FK162" s="1"/>
    </row>
    <row r="163" spans="1:167" customFormat="1" ht="40.9" customHeight="1">
      <c r="A163" s="275"/>
      <c r="B163" s="263"/>
      <c r="C163" s="264">
        <v>1</v>
      </c>
      <c r="D163" s="31" t="s">
        <v>189</v>
      </c>
      <c r="E163" s="31" t="s">
        <v>189</v>
      </c>
      <c r="F163" s="49" t="s">
        <v>420</v>
      </c>
      <c r="G163" s="31" t="s">
        <v>19</v>
      </c>
      <c r="H163" s="266">
        <f>I163/1.2</f>
        <v>916666.66666666674</v>
      </c>
      <c r="I163" s="276">
        <v>1100000</v>
      </c>
      <c r="J163" s="277" t="s">
        <v>128</v>
      </c>
      <c r="K163" s="31" t="s">
        <v>21</v>
      </c>
      <c r="L163" s="63" t="s">
        <v>192</v>
      </c>
      <c r="M163" s="49" t="s">
        <v>73</v>
      </c>
      <c r="N163" s="49" t="s">
        <v>193</v>
      </c>
      <c r="O163" s="265"/>
      <c r="P163" s="265">
        <v>222</v>
      </c>
      <c r="Q163" s="265">
        <v>162</v>
      </c>
      <c r="R163" s="265" t="s">
        <v>189</v>
      </c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  <c r="FK163" s="1"/>
    </row>
    <row r="164" spans="1:167" customFormat="1" ht="40.9" customHeight="1">
      <c r="A164" s="275"/>
      <c r="B164" s="137"/>
      <c r="C164" s="211">
        <v>2</v>
      </c>
      <c r="D164" s="31" t="s">
        <v>189</v>
      </c>
      <c r="E164" s="31" t="s">
        <v>189</v>
      </c>
      <c r="F164" s="49" t="s">
        <v>421</v>
      </c>
      <c r="G164" s="31" t="s">
        <v>19</v>
      </c>
      <c r="H164" s="107">
        <f t="shared" ref="H164:H170" si="11">I164/1.2</f>
        <v>3950158.3333333335</v>
      </c>
      <c r="I164" s="276">
        <v>4740190</v>
      </c>
      <c r="J164" s="278" t="s">
        <v>20</v>
      </c>
      <c r="K164" s="31" t="s">
        <v>21</v>
      </c>
      <c r="L164" s="63" t="s">
        <v>192</v>
      </c>
      <c r="M164" s="49" t="s">
        <v>73</v>
      </c>
      <c r="N164" s="49" t="s">
        <v>193</v>
      </c>
      <c r="O164" s="49" t="s">
        <v>189</v>
      </c>
      <c r="P164" s="49">
        <v>222</v>
      </c>
      <c r="Q164" s="49">
        <v>156</v>
      </c>
      <c r="R164" s="49" t="s">
        <v>342</v>
      </c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  <c r="FK164" s="1"/>
    </row>
    <row r="165" spans="1:167" customFormat="1" ht="40.9" customHeight="1">
      <c r="A165" s="275"/>
      <c r="B165" s="137"/>
      <c r="C165" s="211">
        <v>2</v>
      </c>
      <c r="D165" s="31" t="s">
        <v>189</v>
      </c>
      <c r="E165" s="31" t="s">
        <v>189</v>
      </c>
      <c r="F165" s="49" t="s">
        <v>421</v>
      </c>
      <c r="G165" s="31" t="s">
        <v>19</v>
      </c>
      <c r="H165" s="107">
        <f>I165/1.2</f>
        <v>1416666.6666666667</v>
      </c>
      <c r="I165" s="276">
        <v>1700000</v>
      </c>
      <c r="J165" s="278" t="s">
        <v>128</v>
      </c>
      <c r="K165" s="31" t="s">
        <v>21</v>
      </c>
      <c r="L165" s="63" t="s">
        <v>192</v>
      </c>
      <c r="M165" s="49" t="s">
        <v>73</v>
      </c>
      <c r="N165" s="49" t="s">
        <v>193</v>
      </c>
      <c r="O165" s="49"/>
      <c r="P165" s="49">
        <v>222</v>
      </c>
      <c r="Q165" s="49">
        <v>156</v>
      </c>
      <c r="R165" s="49" t="s">
        <v>189</v>
      </c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</row>
    <row r="166" spans="1:167" customFormat="1" ht="40.9" customHeight="1">
      <c r="A166" s="244"/>
      <c r="B166" s="137"/>
      <c r="C166" s="211">
        <v>3</v>
      </c>
      <c r="D166" s="31" t="s">
        <v>189</v>
      </c>
      <c r="E166" s="31" t="s">
        <v>189</v>
      </c>
      <c r="F166" s="49" t="s">
        <v>204</v>
      </c>
      <c r="G166" s="31" t="s">
        <v>19</v>
      </c>
      <c r="H166" s="107">
        <f t="shared" si="11"/>
        <v>4234021.5583333336</v>
      </c>
      <c r="I166" s="276">
        <v>5080825.87</v>
      </c>
      <c r="J166" s="277" t="s">
        <v>128</v>
      </c>
      <c r="K166" s="31" t="s">
        <v>21</v>
      </c>
      <c r="L166" s="63" t="s">
        <v>196</v>
      </c>
      <c r="M166" s="49" t="s">
        <v>73</v>
      </c>
      <c r="N166" s="49" t="s">
        <v>191</v>
      </c>
      <c r="O166" s="49" t="s">
        <v>189</v>
      </c>
      <c r="P166" s="49">
        <v>212</v>
      </c>
      <c r="Q166" s="49">
        <v>0</v>
      </c>
      <c r="R166" s="49" t="s">
        <v>189</v>
      </c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  <c r="FJ166" s="1"/>
      <c r="FK166" s="1"/>
    </row>
    <row r="167" spans="1:167" customFormat="1" ht="40.9" customHeight="1">
      <c r="A167" s="275"/>
      <c r="B167" s="137"/>
      <c r="C167" s="211">
        <v>4</v>
      </c>
      <c r="D167" s="31" t="s">
        <v>189</v>
      </c>
      <c r="E167" s="31" t="s">
        <v>189</v>
      </c>
      <c r="F167" s="49" t="s">
        <v>422</v>
      </c>
      <c r="G167" s="31" t="s">
        <v>19</v>
      </c>
      <c r="H167" s="107">
        <f t="shared" si="11"/>
        <v>10049324.166666668</v>
      </c>
      <c r="I167" s="276">
        <v>12059189</v>
      </c>
      <c r="J167" s="278" t="s">
        <v>20</v>
      </c>
      <c r="K167" s="31" t="s">
        <v>21</v>
      </c>
      <c r="L167" s="63" t="s">
        <v>192</v>
      </c>
      <c r="M167" s="49" t="s">
        <v>73</v>
      </c>
      <c r="N167" s="49" t="s">
        <v>423</v>
      </c>
      <c r="O167" s="49" t="s">
        <v>189</v>
      </c>
      <c r="P167" s="49">
        <v>207</v>
      </c>
      <c r="Q167" s="49">
        <v>0</v>
      </c>
      <c r="R167" s="49" t="s">
        <v>342</v>
      </c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</row>
    <row r="168" spans="1:167" customFormat="1" ht="40.9" customHeight="1">
      <c r="A168" s="275"/>
      <c r="B168" s="137"/>
      <c r="C168" s="211">
        <v>4</v>
      </c>
      <c r="D168" s="31" t="s">
        <v>189</v>
      </c>
      <c r="E168" s="31" t="s">
        <v>189</v>
      </c>
      <c r="F168" s="49" t="s">
        <v>422</v>
      </c>
      <c r="G168" s="31" t="s">
        <v>19</v>
      </c>
      <c r="H168" s="107">
        <f>I168/1.2</f>
        <v>3333333.3333333335</v>
      </c>
      <c r="I168" s="276">
        <v>4000000</v>
      </c>
      <c r="J168" s="34" t="s">
        <v>128</v>
      </c>
      <c r="K168" s="31" t="s">
        <v>21</v>
      </c>
      <c r="L168" s="63" t="s">
        <v>192</v>
      </c>
      <c r="M168" s="49" t="s">
        <v>73</v>
      </c>
      <c r="N168" s="49" t="s">
        <v>423</v>
      </c>
      <c r="O168" s="49"/>
      <c r="P168" s="49">
        <v>207</v>
      </c>
      <c r="Q168" s="49">
        <v>0</v>
      </c>
      <c r="R168" s="49" t="s">
        <v>189</v>
      </c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  <c r="FK168" s="1"/>
    </row>
    <row r="169" spans="1:167" customFormat="1" ht="40.9" customHeight="1">
      <c r="A169" s="244"/>
      <c r="B169" s="137"/>
      <c r="C169" s="211">
        <v>5</v>
      </c>
      <c r="D169" s="31" t="s">
        <v>189</v>
      </c>
      <c r="E169" s="31" t="s">
        <v>189</v>
      </c>
      <c r="F169" s="49" t="s">
        <v>199</v>
      </c>
      <c r="G169" s="31" t="s">
        <v>19</v>
      </c>
      <c r="H169" s="107">
        <f t="shared" si="11"/>
        <v>6245833.333333334</v>
      </c>
      <c r="I169" s="276">
        <v>7495000</v>
      </c>
      <c r="J169" s="31" t="s">
        <v>128</v>
      </c>
      <c r="K169" s="31" t="s">
        <v>21</v>
      </c>
      <c r="L169" s="63" t="s">
        <v>192</v>
      </c>
      <c r="M169" s="49" t="s">
        <v>73</v>
      </c>
      <c r="N169" s="49" t="s">
        <v>193</v>
      </c>
      <c r="O169" s="49" t="s">
        <v>189</v>
      </c>
      <c r="P169" s="49">
        <v>202</v>
      </c>
      <c r="Q169" s="49">
        <v>230</v>
      </c>
      <c r="R169" s="49" t="s">
        <v>189</v>
      </c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</row>
    <row r="170" spans="1:167" customFormat="1" ht="40.9" customHeight="1">
      <c r="A170" s="244"/>
      <c r="B170" s="137"/>
      <c r="C170" s="211">
        <v>6</v>
      </c>
      <c r="D170" s="31" t="s">
        <v>189</v>
      </c>
      <c r="E170" s="31" t="s">
        <v>189</v>
      </c>
      <c r="F170" s="49" t="s">
        <v>198</v>
      </c>
      <c r="G170" s="31" t="s">
        <v>19</v>
      </c>
      <c r="H170" s="107">
        <f t="shared" si="11"/>
        <v>6666666.666666667</v>
      </c>
      <c r="I170" s="48">
        <v>8000000</v>
      </c>
      <c r="J170" s="31" t="s">
        <v>128</v>
      </c>
      <c r="K170" s="31" t="s">
        <v>21</v>
      </c>
      <c r="L170" s="63" t="s">
        <v>192</v>
      </c>
      <c r="M170" s="49" t="s">
        <v>73</v>
      </c>
      <c r="N170" s="49" t="s">
        <v>193</v>
      </c>
      <c r="O170" s="49" t="s">
        <v>189</v>
      </c>
      <c r="P170" s="49">
        <v>202</v>
      </c>
      <c r="Q170" s="49">
        <v>188</v>
      </c>
      <c r="R170" s="49" t="s">
        <v>189</v>
      </c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  <c r="FJ170" s="1"/>
      <c r="FK170" s="1"/>
    </row>
    <row r="171" spans="1:167" customFormat="1" ht="40.9" customHeight="1">
      <c r="A171" s="244"/>
      <c r="B171" s="137"/>
      <c r="C171" s="211">
        <v>7</v>
      </c>
      <c r="D171" s="31" t="s">
        <v>189</v>
      </c>
      <c r="E171" s="31" t="s">
        <v>189</v>
      </c>
      <c r="F171" s="49" t="s">
        <v>432</v>
      </c>
      <c r="G171" s="31" t="s">
        <v>19</v>
      </c>
      <c r="H171" s="107">
        <f t="shared" ref="H171:H183" si="12">I171/1.2</f>
        <v>875000</v>
      </c>
      <c r="I171" s="48">
        <v>1050000</v>
      </c>
      <c r="J171" s="31" t="s">
        <v>128</v>
      </c>
      <c r="K171" s="31" t="s">
        <v>21</v>
      </c>
      <c r="L171" s="63" t="s">
        <v>190</v>
      </c>
      <c r="M171" s="49" t="s">
        <v>73</v>
      </c>
      <c r="N171" s="49" t="s">
        <v>193</v>
      </c>
      <c r="O171" s="49" t="s">
        <v>189</v>
      </c>
      <c r="P171" s="49">
        <v>197</v>
      </c>
      <c r="Q171" s="49">
        <v>218</v>
      </c>
      <c r="R171" s="49" t="s">
        <v>189</v>
      </c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  <c r="FJ171" s="1"/>
      <c r="FK171" s="1"/>
    </row>
    <row r="172" spans="1:167" customFormat="1" ht="40.9" customHeight="1">
      <c r="A172" s="244"/>
      <c r="B172" s="137"/>
      <c r="C172" s="211">
        <v>8</v>
      </c>
      <c r="D172" s="31" t="s">
        <v>189</v>
      </c>
      <c r="E172" s="31" t="s">
        <v>189</v>
      </c>
      <c r="F172" s="49" t="s">
        <v>430</v>
      </c>
      <c r="G172" s="31" t="s">
        <v>19</v>
      </c>
      <c r="H172" s="107">
        <f t="shared" si="12"/>
        <v>875000</v>
      </c>
      <c r="I172" s="48">
        <v>1050000</v>
      </c>
      <c r="J172" s="31" t="s">
        <v>128</v>
      </c>
      <c r="K172" s="31" t="s">
        <v>21</v>
      </c>
      <c r="L172" s="63" t="s">
        <v>190</v>
      </c>
      <c r="M172" s="49" t="s">
        <v>73</v>
      </c>
      <c r="N172" s="49" t="s">
        <v>193</v>
      </c>
      <c r="O172" s="49" t="s">
        <v>189</v>
      </c>
      <c r="P172" s="49">
        <v>197</v>
      </c>
      <c r="Q172" s="49">
        <v>206</v>
      </c>
      <c r="R172" s="49" t="s">
        <v>189</v>
      </c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  <c r="FJ172" s="1"/>
      <c r="FK172" s="1"/>
    </row>
    <row r="173" spans="1:167" customFormat="1" ht="40.9" customHeight="1">
      <c r="A173" s="244"/>
      <c r="B173" s="137"/>
      <c r="C173" s="211">
        <v>9</v>
      </c>
      <c r="D173" s="31" t="s">
        <v>189</v>
      </c>
      <c r="E173" s="31" t="s">
        <v>189</v>
      </c>
      <c r="F173" s="49" t="s">
        <v>457</v>
      </c>
      <c r="G173" s="31" t="s">
        <v>19</v>
      </c>
      <c r="H173" s="107">
        <f t="shared" si="12"/>
        <v>1964285</v>
      </c>
      <c r="I173" s="48">
        <v>2357142</v>
      </c>
      <c r="J173" s="31" t="s">
        <v>128</v>
      </c>
      <c r="K173" s="31" t="s">
        <v>21</v>
      </c>
      <c r="L173" s="63" t="s">
        <v>190</v>
      </c>
      <c r="M173" s="49" t="s">
        <v>73</v>
      </c>
      <c r="N173" s="49" t="s">
        <v>191</v>
      </c>
      <c r="O173" s="49" t="s">
        <v>189</v>
      </c>
      <c r="P173" s="49">
        <v>197</v>
      </c>
      <c r="Q173" s="49">
        <v>164</v>
      </c>
      <c r="R173" s="49" t="s">
        <v>189</v>
      </c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  <c r="FJ173" s="1"/>
      <c r="FK173" s="1"/>
    </row>
    <row r="174" spans="1:167" customFormat="1" ht="40.9" customHeight="1">
      <c r="A174" s="244"/>
      <c r="B174" s="137"/>
      <c r="C174" s="211">
        <v>9</v>
      </c>
      <c r="D174" s="31" t="s">
        <v>189</v>
      </c>
      <c r="E174" s="31" t="s">
        <v>189</v>
      </c>
      <c r="F174" s="49" t="s">
        <v>459</v>
      </c>
      <c r="G174" s="31" t="s">
        <v>19</v>
      </c>
      <c r="H174" s="107">
        <f t="shared" si="12"/>
        <v>1964285</v>
      </c>
      <c r="I174" s="48">
        <v>2357142</v>
      </c>
      <c r="J174" s="31" t="s">
        <v>128</v>
      </c>
      <c r="K174" s="31" t="s">
        <v>21</v>
      </c>
      <c r="L174" s="63" t="s">
        <v>190</v>
      </c>
      <c r="M174" s="49" t="s">
        <v>73</v>
      </c>
      <c r="N174" s="49" t="s">
        <v>191</v>
      </c>
      <c r="O174" s="49" t="s">
        <v>189</v>
      </c>
      <c r="P174" s="49">
        <v>197</v>
      </c>
      <c r="Q174" s="49">
        <v>164</v>
      </c>
      <c r="R174" s="49" t="s">
        <v>189</v>
      </c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  <c r="FJ174" s="1"/>
      <c r="FK174" s="1"/>
    </row>
    <row r="175" spans="1:167" customFormat="1" ht="40.9" customHeight="1">
      <c r="A175" s="244"/>
      <c r="B175" s="137"/>
      <c r="C175" s="211">
        <v>10</v>
      </c>
      <c r="D175" s="31" t="s">
        <v>189</v>
      </c>
      <c r="E175" s="31" t="s">
        <v>189</v>
      </c>
      <c r="F175" s="49" t="s">
        <v>429</v>
      </c>
      <c r="G175" s="31" t="s">
        <v>19</v>
      </c>
      <c r="H175" s="107">
        <f t="shared" si="12"/>
        <v>875000</v>
      </c>
      <c r="I175" s="48">
        <v>1050000</v>
      </c>
      <c r="J175" s="31" t="s">
        <v>128</v>
      </c>
      <c r="K175" s="31" t="s">
        <v>21</v>
      </c>
      <c r="L175" s="63" t="s">
        <v>190</v>
      </c>
      <c r="M175" s="49" t="s">
        <v>73</v>
      </c>
      <c r="N175" s="49" t="s">
        <v>193</v>
      </c>
      <c r="O175" s="49" t="s">
        <v>189</v>
      </c>
      <c r="P175" s="49">
        <v>197</v>
      </c>
      <c r="Q175" s="49">
        <v>162</v>
      </c>
      <c r="R175" s="49" t="s">
        <v>189</v>
      </c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  <c r="FK175" s="1"/>
    </row>
    <row r="176" spans="1:167" customFormat="1" ht="40.9" customHeight="1">
      <c r="A176" s="244"/>
      <c r="B176" s="137"/>
      <c r="C176" s="211">
        <v>11</v>
      </c>
      <c r="D176" s="31" t="s">
        <v>189</v>
      </c>
      <c r="E176" s="31" t="s">
        <v>189</v>
      </c>
      <c r="F176" s="49" t="s">
        <v>205</v>
      </c>
      <c r="G176" s="31" t="s">
        <v>19</v>
      </c>
      <c r="H176" s="107">
        <f t="shared" si="12"/>
        <v>2710833.3333333335</v>
      </c>
      <c r="I176" s="48">
        <v>3253000</v>
      </c>
      <c r="J176" s="31" t="s">
        <v>128</v>
      </c>
      <c r="K176" s="31" t="s">
        <v>21</v>
      </c>
      <c r="L176" s="63" t="s">
        <v>192</v>
      </c>
      <c r="M176" s="49" t="s">
        <v>73</v>
      </c>
      <c r="N176" s="49" t="s">
        <v>193</v>
      </c>
      <c r="O176" s="49" t="s">
        <v>189</v>
      </c>
      <c r="P176" s="49">
        <v>197</v>
      </c>
      <c r="Q176" s="49">
        <v>146</v>
      </c>
      <c r="R176" s="49" t="s">
        <v>189</v>
      </c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  <c r="FK176" s="1"/>
    </row>
    <row r="177" spans="1:167" customFormat="1" ht="40.9" customHeight="1">
      <c r="A177" s="244"/>
      <c r="B177" s="137"/>
      <c r="C177" s="211">
        <v>12</v>
      </c>
      <c r="D177" s="31" t="s">
        <v>189</v>
      </c>
      <c r="E177" s="31" t="s">
        <v>189</v>
      </c>
      <c r="F177" s="49" t="s">
        <v>460</v>
      </c>
      <c r="G177" s="31" t="s">
        <v>19</v>
      </c>
      <c r="H177" s="107">
        <f t="shared" si="12"/>
        <v>1964285</v>
      </c>
      <c r="I177" s="48">
        <v>2357142</v>
      </c>
      <c r="J177" s="31" t="s">
        <v>128</v>
      </c>
      <c r="K177" s="31" t="s">
        <v>21</v>
      </c>
      <c r="L177" s="63" t="s">
        <v>190</v>
      </c>
      <c r="M177" s="49" t="s">
        <v>73</v>
      </c>
      <c r="N177" s="49" t="s">
        <v>191</v>
      </c>
      <c r="O177" s="49" t="s">
        <v>189</v>
      </c>
      <c r="P177" s="49">
        <v>197</v>
      </c>
      <c r="Q177" s="49">
        <v>142</v>
      </c>
      <c r="R177" s="49" t="s">
        <v>189</v>
      </c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</row>
    <row r="178" spans="1:167" customFormat="1" ht="40.9" customHeight="1">
      <c r="A178" s="244"/>
      <c r="B178" s="137"/>
      <c r="C178" s="211">
        <v>12</v>
      </c>
      <c r="D178" s="31" t="s">
        <v>189</v>
      </c>
      <c r="E178" s="31" t="s">
        <v>189</v>
      </c>
      <c r="F178" s="49" t="s">
        <v>461</v>
      </c>
      <c r="G178" s="31" t="s">
        <v>19</v>
      </c>
      <c r="H178" s="107">
        <f t="shared" si="12"/>
        <v>1964285</v>
      </c>
      <c r="I178" s="48">
        <v>2357142</v>
      </c>
      <c r="J178" s="31" t="s">
        <v>128</v>
      </c>
      <c r="K178" s="31" t="s">
        <v>21</v>
      </c>
      <c r="L178" s="63" t="s">
        <v>190</v>
      </c>
      <c r="M178" s="49" t="s">
        <v>73</v>
      </c>
      <c r="N178" s="49" t="s">
        <v>191</v>
      </c>
      <c r="O178" s="49" t="s">
        <v>189</v>
      </c>
      <c r="P178" s="49">
        <v>197</v>
      </c>
      <c r="Q178" s="49">
        <v>142</v>
      </c>
      <c r="R178" s="49" t="s">
        <v>189</v>
      </c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</row>
    <row r="179" spans="1:167" customFormat="1" ht="40.9" customHeight="1">
      <c r="A179" s="244"/>
      <c r="B179" s="137"/>
      <c r="C179" s="211">
        <v>13</v>
      </c>
      <c r="D179" s="31" t="s">
        <v>189</v>
      </c>
      <c r="E179" s="31" t="s">
        <v>189</v>
      </c>
      <c r="F179" s="49" t="s">
        <v>426</v>
      </c>
      <c r="G179" s="31" t="s">
        <v>19</v>
      </c>
      <c r="H179" s="107">
        <f t="shared" si="12"/>
        <v>1291666.6666666667</v>
      </c>
      <c r="I179" s="48">
        <v>1550000</v>
      </c>
      <c r="J179" s="31" t="s">
        <v>128</v>
      </c>
      <c r="K179" s="31" t="s">
        <v>21</v>
      </c>
      <c r="L179" s="63" t="s">
        <v>190</v>
      </c>
      <c r="M179" s="49" t="s">
        <v>73</v>
      </c>
      <c r="N179" s="49" t="s">
        <v>193</v>
      </c>
      <c r="O179" s="49" t="s">
        <v>189</v>
      </c>
      <c r="P179" s="49">
        <v>197</v>
      </c>
      <c r="Q179" s="49">
        <v>126</v>
      </c>
      <c r="R179" s="49" t="s">
        <v>189</v>
      </c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  <c r="FJ179" s="1"/>
      <c r="FK179" s="1"/>
    </row>
    <row r="180" spans="1:167" customFormat="1" ht="40.9" customHeight="1">
      <c r="A180" s="244"/>
      <c r="B180" s="137"/>
      <c r="C180" s="211">
        <v>14</v>
      </c>
      <c r="D180" s="31" t="s">
        <v>189</v>
      </c>
      <c r="E180" s="31" t="s">
        <v>189</v>
      </c>
      <c r="F180" s="49" t="s">
        <v>458</v>
      </c>
      <c r="G180" s="31" t="s">
        <v>19</v>
      </c>
      <c r="H180" s="107">
        <f t="shared" si="12"/>
        <v>1964285</v>
      </c>
      <c r="I180" s="48">
        <v>2357142</v>
      </c>
      <c r="J180" s="31" t="s">
        <v>128</v>
      </c>
      <c r="K180" s="31" t="s">
        <v>21</v>
      </c>
      <c r="L180" s="63" t="s">
        <v>190</v>
      </c>
      <c r="M180" s="49" t="s">
        <v>73</v>
      </c>
      <c r="N180" s="49" t="s">
        <v>191</v>
      </c>
      <c r="O180" s="49" t="s">
        <v>189</v>
      </c>
      <c r="P180" s="49">
        <v>197</v>
      </c>
      <c r="Q180" s="49">
        <v>124</v>
      </c>
      <c r="R180" s="49" t="s">
        <v>189</v>
      </c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  <c r="FK180" s="1"/>
    </row>
    <row r="181" spans="1:167" customFormat="1" ht="40.9" customHeight="1">
      <c r="A181" s="244"/>
      <c r="B181" s="137"/>
      <c r="C181" s="211">
        <v>15</v>
      </c>
      <c r="D181" s="31" t="s">
        <v>189</v>
      </c>
      <c r="E181" s="31" t="s">
        <v>189</v>
      </c>
      <c r="F181" s="49" t="s">
        <v>463</v>
      </c>
      <c r="G181" s="31" t="s">
        <v>19</v>
      </c>
      <c r="H181" s="107">
        <f t="shared" si="12"/>
        <v>1964285</v>
      </c>
      <c r="I181" s="48">
        <v>2357142</v>
      </c>
      <c r="J181" s="31" t="s">
        <v>128</v>
      </c>
      <c r="K181" s="31" t="s">
        <v>21</v>
      </c>
      <c r="L181" s="63" t="s">
        <v>190</v>
      </c>
      <c r="M181" s="49" t="s">
        <v>73</v>
      </c>
      <c r="N181" s="49" t="s">
        <v>191</v>
      </c>
      <c r="O181" s="49"/>
      <c r="P181" s="49">
        <v>197</v>
      </c>
      <c r="Q181" s="49">
        <v>120</v>
      </c>
      <c r="R181" s="49" t="s">
        <v>189</v>
      </c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  <c r="FJ181" s="1"/>
      <c r="FK181" s="1"/>
    </row>
    <row r="182" spans="1:167" customFormat="1" ht="40.9" customHeight="1">
      <c r="A182" s="244"/>
      <c r="B182" s="137"/>
      <c r="C182" s="211">
        <v>16</v>
      </c>
      <c r="D182" s="31" t="s">
        <v>189</v>
      </c>
      <c r="E182" s="31" t="s">
        <v>189</v>
      </c>
      <c r="F182" s="49" t="s">
        <v>425</v>
      </c>
      <c r="G182" s="31" t="s">
        <v>19</v>
      </c>
      <c r="H182" s="107">
        <f t="shared" si="12"/>
        <v>875000</v>
      </c>
      <c r="I182" s="48">
        <v>1050000</v>
      </c>
      <c r="J182" s="31" t="s">
        <v>128</v>
      </c>
      <c r="K182" s="31" t="s">
        <v>21</v>
      </c>
      <c r="L182" s="63" t="s">
        <v>190</v>
      </c>
      <c r="M182" s="49" t="s">
        <v>73</v>
      </c>
      <c r="N182" s="49" t="s">
        <v>193</v>
      </c>
      <c r="O182" s="49"/>
      <c r="P182" s="49">
        <v>197</v>
      </c>
      <c r="Q182" s="49">
        <v>94</v>
      </c>
      <c r="R182" s="49" t="s">
        <v>189</v>
      </c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</row>
    <row r="183" spans="1:167" customFormat="1" ht="40.9" customHeight="1">
      <c r="A183" s="244"/>
      <c r="B183" s="137"/>
      <c r="C183" s="211">
        <v>16</v>
      </c>
      <c r="D183" s="31" t="s">
        <v>189</v>
      </c>
      <c r="E183" s="31" t="s">
        <v>189</v>
      </c>
      <c r="F183" s="49" t="s">
        <v>428</v>
      </c>
      <c r="G183" s="31" t="s">
        <v>19</v>
      </c>
      <c r="H183" s="107">
        <f t="shared" si="12"/>
        <v>875000</v>
      </c>
      <c r="I183" s="48">
        <v>1050000</v>
      </c>
      <c r="J183" s="31" t="s">
        <v>128</v>
      </c>
      <c r="K183" s="31" t="s">
        <v>21</v>
      </c>
      <c r="L183" s="63" t="s">
        <v>190</v>
      </c>
      <c r="M183" s="49" t="s">
        <v>73</v>
      </c>
      <c r="N183" s="49" t="s">
        <v>193</v>
      </c>
      <c r="O183" s="49"/>
      <c r="P183" s="49">
        <v>197</v>
      </c>
      <c r="Q183" s="49">
        <v>94</v>
      </c>
      <c r="R183" s="49" t="s">
        <v>189</v>
      </c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  <c r="FJ183" s="1"/>
      <c r="FK183" s="1"/>
    </row>
    <row r="184" spans="1:167" customFormat="1" ht="40.9" customHeight="1">
      <c r="A184" s="244"/>
      <c r="B184" s="137"/>
      <c r="C184" s="211">
        <v>17</v>
      </c>
      <c r="D184" s="31" t="s">
        <v>189</v>
      </c>
      <c r="E184" s="31" t="s">
        <v>189</v>
      </c>
      <c r="F184" s="49" t="s">
        <v>462</v>
      </c>
      <c r="G184" s="31" t="s">
        <v>19</v>
      </c>
      <c r="H184" s="107">
        <f t="shared" ref="H184:H232" si="13">I184/1.2</f>
        <v>1964285</v>
      </c>
      <c r="I184" s="48">
        <v>2357142</v>
      </c>
      <c r="J184" s="31" t="s">
        <v>128</v>
      </c>
      <c r="K184" s="31" t="s">
        <v>21</v>
      </c>
      <c r="L184" s="63" t="s">
        <v>190</v>
      </c>
      <c r="M184" s="49" t="s">
        <v>73</v>
      </c>
      <c r="N184" s="49" t="s">
        <v>191</v>
      </c>
      <c r="O184" s="49"/>
      <c r="P184" s="49">
        <v>197</v>
      </c>
      <c r="Q184" s="49">
        <v>90</v>
      </c>
      <c r="R184" s="49" t="s">
        <v>189</v>
      </c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  <c r="FJ184" s="1"/>
      <c r="FK184" s="1"/>
    </row>
    <row r="185" spans="1:167" customFormat="1" ht="40.9" customHeight="1">
      <c r="A185" s="244"/>
      <c r="B185" s="137"/>
      <c r="C185" s="211">
        <v>18</v>
      </c>
      <c r="D185" s="31" t="s">
        <v>189</v>
      </c>
      <c r="E185" s="31" t="s">
        <v>189</v>
      </c>
      <c r="F185" s="49" t="s">
        <v>424</v>
      </c>
      <c r="G185" s="31" t="s">
        <v>19</v>
      </c>
      <c r="H185" s="107">
        <f t="shared" si="13"/>
        <v>958333.33333333337</v>
      </c>
      <c r="I185" s="48">
        <v>1150000</v>
      </c>
      <c r="J185" s="31" t="s">
        <v>128</v>
      </c>
      <c r="K185" s="31" t="s">
        <v>21</v>
      </c>
      <c r="L185" s="63" t="s">
        <v>190</v>
      </c>
      <c r="M185" s="49" t="s">
        <v>73</v>
      </c>
      <c r="N185" s="49" t="s">
        <v>193</v>
      </c>
      <c r="O185" s="49"/>
      <c r="P185" s="49">
        <v>197</v>
      </c>
      <c r="Q185" s="49">
        <v>78</v>
      </c>
      <c r="R185" s="49" t="s">
        <v>189</v>
      </c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  <c r="FJ185" s="1"/>
      <c r="FK185" s="1"/>
    </row>
    <row r="186" spans="1:167" customFormat="1" ht="40.9" customHeight="1">
      <c r="A186" s="244"/>
      <c r="B186" s="137"/>
      <c r="C186" s="211">
        <v>18</v>
      </c>
      <c r="D186" s="31" t="s">
        <v>189</v>
      </c>
      <c r="E186" s="31" t="s">
        <v>189</v>
      </c>
      <c r="F186" s="49" t="s">
        <v>431</v>
      </c>
      <c r="G186" s="31" t="s">
        <v>19</v>
      </c>
      <c r="H186" s="107">
        <f t="shared" si="13"/>
        <v>875000</v>
      </c>
      <c r="I186" s="48">
        <v>1050000</v>
      </c>
      <c r="J186" s="31" t="s">
        <v>128</v>
      </c>
      <c r="K186" s="31" t="s">
        <v>21</v>
      </c>
      <c r="L186" s="63" t="s">
        <v>190</v>
      </c>
      <c r="M186" s="49" t="s">
        <v>73</v>
      </c>
      <c r="N186" s="49" t="s">
        <v>193</v>
      </c>
      <c r="O186" s="49"/>
      <c r="P186" s="49">
        <v>197</v>
      </c>
      <c r="Q186" s="49">
        <v>78</v>
      </c>
      <c r="R186" s="49" t="s">
        <v>189</v>
      </c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  <c r="FJ186" s="1"/>
      <c r="FK186" s="1"/>
    </row>
    <row r="187" spans="1:167" customFormat="1" ht="40.9" customHeight="1">
      <c r="A187" s="244"/>
      <c r="B187" s="137"/>
      <c r="C187" s="211">
        <v>19</v>
      </c>
      <c r="D187" s="31" t="s">
        <v>189</v>
      </c>
      <c r="E187" s="31" t="s">
        <v>189</v>
      </c>
      <c r="F187" s="49" t="s">
        <v>427</v>
      </c>
      <c r="G187" s="31" t="s">
        <v>19</v>
      </c>
      <c r="H187" s="107">
        <f t="shared" si="13"/>
        <v>875000</v>
      </c>
      <c r="I187" s="48">
        <v>1050000</v>
      </c>
      <c r="J187" s="31" t="s">
        <v>128</v>
      </c>
      <c r="K187" s="31" t="s">
        <v>21</v>
      </c>
      <c r="L187" s="63" t="s">
        <v>190</v>
      </c>
      <c r="M187" s="49" t="s">
        <v>73</v>
      </c>
      <c r="N187" s="49" t="s">
        <v>193</v>
      </c>
      <c r="O187" s="49"/>
      <c r="P187" s="49">
        <v>197</v>
      </c>
      <c r="Q187" s="49">
        <v>72</v>
      </c>
      <c r="R187" s="49" t="s">
        <v>189</v>
      </c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  <c r="FJ187" s="1"/>
      <c r="FK187" s="1"/>
    </row>
    <row r="188" spans="1:167" customFormat="1" ht="40.9" customHeight="1">
      <c r="A188" s="244"/>
      <c r="B188" s="137"/>
      <c r="C188" s="211">
        <v>20</v>
      </c>
      <c r="D188" s="31" t="s">
        <v>189</v>
      </c>
      <c r="E188" s="31" t="s">
        <v>189</v>
      </c>
      <c r="F188" s="49" t="s">
        <v>194</v>
      </c>
      <c r="G188" s="31" t="s">
        <v>19</v>
      </c>
      <c r="H188" s="107">
        <f t="shared" si="13"/>
        <v>13583333.333333334</v>
      </c>
      <c r="I188" s="48">
        <v>16300000</v>
      </c>
      <c r="J188" s="31" t="s">
        <v>128</v>
      </c>
      <c r="K188" s="31" t="s">
        <v>21</v>
      </c>
      <c r="L188" s="63" t="s">
        <v>190</v>
      </c>
      <c r="M188" s="49" t="s">
        <v>73</v>
      </c>
      <c r="N188" s="49" t="s">
        <v>191</v>
      </c>
      <c r="O188" s="49"/>
      <c r="P188" s="49">
        <v>183</v>
      </c>
      <c r="Q188" s="49">
        <v>218</v>
      </c>
      <c r="R188" s="49" t="s">
        <v>189</v>
      </c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  <c r="FI188" s="1"/>
      <c r="FJ188" s="1"/>
      <c r="FK188" s="1"/>
    </row>
    <row r="189" spans="1:167" customFormat="1" ht="40.9" customHeight="1">
      <c r="A189" s="244"/>
      <c r="B189" s="137"/>
      <c r="C189" s="211">
        <v>21</v>
      </c>
      <c r="D189" s="31" t="s">
        <v>189</v>
      </c>
      <c r="E189" s="31" t="s">
        <v>189</v>
      </c>
      <c r="F189" s="49" t="s">
        <v>433</v>
      </c>
      <c r="G189" s="31" t="s">
        <v>19</v>
      </c>
      <c r="H189" s="107">
        <f t="shared" si="13"/>
        <v>545419.69166666665</v>
      </c>
      <c r="I189" s="48">
        <v>654503.63</v>
      </c>
      <c r="J189" s="31" t="s">
        <v>128</v>
      </c>
      <c r="K189" s="31" t="s">
        <v>21</v>
      </c>
      <c r="L189" s="63" t="s">
        <v>190</v>
      </c>
      <c r="M189" s="49" t="s">
        <v>73</v>
      </c>
      <c r="N189" s="49" t="s">
        <v>191</v>
      </c>
      <c r="O189" s="49"/>
      <c r="P189" s="49">
        <v>183</v>
      </c>
      <c r="Q189" s="49">
        <v>152</v>
      </c>
      <c r="R189" s="49" t="s">
        <v>189</v>
      </c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  <c r="FJ189" s="1"/>
      <c r="FK189" s="1"/>
    </row>
    <row r="190" spans="1:167" customFormat="1" ht="40.9" customHeight="1">
      <c r="A190" s="244"/>
      <c r="B190" s="137"/>
      <c r="C190" s="211">
        <v>22</v>
      </c>
      <c r="D190" s="31" t="s">
        <v>189</v>
      </c>
      <c r="E190" s="31" t="s">
        <v>189</v>
      </c>
      <c r="F190" s="49" t="s">
        <v>434</v>
      </c>
      <c r="G190" s="31" t="s">
        <v>19</v>
      </c>
      <c r="H190" s="107">
        <f t="shared" si="13"/>
        <v>2188459.6666666665</v>
      </c>
      <c r="I190" s="48">
        <v>2626151.5999999996</v>
      </c>
      <c r="J190" s="31" t="s">
        <v>20</v>
      </c>
      <c r="K190" s="31" t="s">
        <v>21</v>
      </c>
      <c r="L190" s="63" t="s">
        <v>190</v>
      </c>
      <c r="M190" s="49" t="s">
        <v>73</v>
      </c>
      <c r="N190" s="49" t="s">
        <v>191</v>
      </c>
      <c r="O190" s="49"/>
      <c r="P190" s="49">
        <v>183</v>
      </c>
      <c r="Q190" s="49">
        <v>136</v>
      </c>
      <c r="R190" s="49" t="s">
        <v>189</v>
      </c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  <c r="FI190" s="1"/>
      <c r="FJ190" s="1"/>
      <c r="FK190" s="1"/>
    </row>
    <row r="191" spans="1:167" customFormat="1" ht="40.9" customHeight="1">
      <c r="A191" s="244"/>
      <c r="B191" s="263"/>
      <c r="C191" s="264">
        <v>22</v>
      </c>
      <c r="D191" s="267" t="s">
        <v>189</v>
      </c>
      <c r="E191" s="267" t="s">
        <v>189</v>
      </c>
      <c r="F191" s="265" t="s">
        <v>434</v>
      </c>
      <c r="G191" s="267" t="s">
        <v>19</v>
      </c>
      <c r="H191" s="107">
        <f t="shared" si="13"/>
        <v>2333333.3333333335</v>
      </c>
      <c r="I191" s="268">
        <v>2800000</v>
      </c>
      <c r="J191" s="267" t="s">
        <v>128</v>
      </c>
      <c r="K191" s="31" t="s">
        <v>21</v>
      </c>
      <c r="L191" s="269" t="s">
        <v>190</v>
      </c>
      <c r="M191" s="49" t="s">
        <v>73</v>
      </c>
      <c r="N191" s="265" t="s">
        <v>191</v>
      </c>
      <c r="O191" s="265"/>
      <c r="P191" s="265">
        <v>183</v>
      </c>
      <c r="Q191" s="265">
        <v>136</v>
      </c>
      <c r="R191" s="49" t="s">
        <v>189</v>
      </c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  <c r="FI191" s="1"/>
      <c r="FJ191" s="1"/>
      <c r="FK191" s="1"/>
    </row>
    <row r="192" spans="1:167" customFormat="1" ht="40.9" customHeight="1">
      <c r="A192" s="244"/>
      <c r="B192" s="263"/>
      <c r="C192" s="264">
        <v>23</v>
      </c>
      <c r="D192" s="267" t="s">
        <v>189</v>
      </c>
      <c r="E192" s="267" t="s">
        <v>189</v>
      </c>
      <c r="F192" s="265" t="s">
        <v>442</v>
      </c>
      <c r="G192" s="267" t="s">
        <v>19</v>
      </c>
      <c r="H192" s="107">
        <f t="shared" si="13"/>
        <v>6406250</v>
      </c>
      <c r="I192" s="268">
        <v>7687500</v>
      </c>
      <c r="J192" s="267" t="s">
        <v>128</v>
      </c>
      <c r="K192" s="31" t="s">
        <v>21</v>
      </c>
      <c r="L192" s="269" t="s">
        <v>190</v>
      </c>
      <c r="M192" s="49" t="s">
        <v>73</v>
      </c>
      <c r="N192" s="265" t="s">
        <v>191</v>
      </c>
      <c r="O192" s="265"/>
      <c r="P192" s="265">
        <v>183</v>
      </c>
      <c r="Q192" s="265">
        <v>68</v>
      </c>
      <c r="R192" s="49" t="s">
        <v>189</v>
      </c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  <c r="FJ192" s="1"/>
      <c r="FK192" s="1"/>
    </row>
    <row r="193" spans="1:167" customFormat="1" ht="40.9" customHeight="1">
      <c r="A193" s="244"/>
      <c r="B193" s="263"/>
      <c r="C193" s="264">
        <v>24</v>
      </c>
      <c r="D193" s="267" t="s">
        <v>189</v>
      </c>
      <c r="E193" s="267" t="s">
        <v>189</v>
      </c>
      <c r="F193" s="265" t="s">
        <v>440</v>
      </c>
      <c r="G193" s="267" t="s">
        <v>19</v>
      </c>
      <c r="H193" s="107">
        <f t="shared" si="13"/>
        <v>6406250</v>
      </c>
      <c r="I193" s="268">
        <v>7687500</v>
      </c>
      <c r="J193" s="267" t="s">
        <v>128</v>
      </c>
      <c r="K193" s="31" t="s">
        <v>21</v>
      </c>
      <c r="L193" s="269" t="s">
        <v>190</v>
      </c>
      <c r="M193" s="49" t="s">
        <v>73</v>
      </c>
      <c r="N193" s="265" t="s">
        <v>191</v>
      </c>
      <c r="O193" s="265"/>
      <c r="P193" s="265">
        <v>183</v>
      </c>
      <c r="Q193" s="265">
        <v>50</v>
      </c>
      <c r="R193" s="49" t="s">
        <v>189</v>
      </c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/>
    </row>
    <row r="194" spans="1:167" customFormat="1" ht="40.9" customHeight="1">
      <c r="A194" s="244"/>
      <c r="B194" s="263"/>
      <c r="C194" s="264">
        <v>24</v>
      </c>
      <c r="D194" s="267" t="s">
        <v>189</v>
      </c>
      <c r="E194" s="267" t="s">
        <v>189</v>
      </c>
      <c r="F194" s="265" t="s">
        <v>447</v>
      </c>
      <c r="G194" s="267" t="s">
        <v>19</v>
      </c>
      <c r="H194" s="107">
        <f t="shared" si="13"/>
        <v>7358333.333333334</v>
      </c>
      <c r="I194" s="268">
        <v>8830000</v>
      </c>
      <c r="J194" s="267" t="s">
        <v>128</v>
      </c>
      <c r="K194" s="31" t="s">
        <v>21</v>
      </c>
      <c r="L194" s="269" t="s">
        <v>190</v>
      </c>
      <c r="M194" s="49" t="s">
        <v>73</v>
      </c>
      <c r="N194" s="265" t="s">
        <v>191</v>
      </c>
      <c r="O194" s="265"/>
      <c r="P194" s="265">
        <v>183</v>
      </c>
      <c r="Q194" s="265">
        <v>50</v>
      </c>
      <c r="R194" s="49" t="s">
        <v>189</v>
      </c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  <c r="FI194" s="1"/>
      <c r="FJ194" s="1"/>
      <c r="FK194" s="1"/>
    </row>
    <row r="195" spans="1:167" customFormat="1" ht="40.9" customHeight="1">
      <c r="A195" s="244"/>
      <c r="B195" s="263"/>
      <c r="C195" s="264">
        <v>25</v>
      </c>
      <c r="D195" s="267" t="s">
        <v>189</v>
      </c>
      <c r="E195" s="267" t="s">
        <v>189</v>
      </c>
      <c r="F195" s="265" t="s">
        <v>436</v>
      </c>
      <c r="G195" s="267" t="s">
        <v>19</v>
      </c>
      <c r="H195" s="107">
        <f t="shared" si="13"/>
        <v>6406250</v>
      </c>
      <c r="I195" s="268">
        <v>7687500</v>
      </c>
      <c r="J195" s="267" t="s">
        <v>128</v>
      </c>
      <c r="K195" s="31" t="s">
        <v>21</v>
      </c>
      <c r="L195" s="269" t="s">
        <v>190</v>
      </c>
      <c r="M195" s="49" t="s">
        <v>73</v>
      </c>
      <c r="N195" s="265" t="s">
        <v>191</v>
      </c>
      <c r="O195" s="265"/>
      <c r="P195" s="265">
        <v>183</v>
      </c>
      <c r="Q195" s="265">
        <v>46</v>
      </c>
      <c r="R195" s="49" t="s">
        <v>189</v>
      </c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  <c r="FH195" s="1"/>
      <c r="FI195" s="1"/>
      <c r="FJ195" s="1"/>
      <c r="FK195" s="1"/>
    </row>
    <row r="196" spans="1:167" customFormat="1" ht="40.9" customHeight="1">
      <c r="A196" s="244"/>
      <c r="B196" s="263"/>
      <c r="C196" s="264">
        <v>25</v>
      </c>
      <c r="D196" s="267" t="s">
        <v>189</v>
      </c>
      <c r="E196" s="267" t="s">
        <v>189</v>
      </c>
      <c r="F196" s="265" t="s">
        <v>444</v>
      </c>
      <c r="G196" s="267" t="s">
        <v>19</v>
      </c>
      <c r="H196" s="107">
        <f t="shared" si="13"/>
        <v>7358333.333333334</v>
      </c>
      <c r="I196" s="268">
        <v>8830000</v>
      </c>
      <c r="J196" s="267" t="s">
        <v>128</v>
      </c>
      <c r="K196" s="31" t="s">
        <v>21</v>
      </c>
      <c r="L196" s="269" t="s">
        <v>190</v>
      </c>
      <c r="M196" s="49" t="s">
        <v>73</v>
      </c>
      <c r="N196" s="265" t="s">
        <v>191</v>
      </c>
      <c r="O196" s="265"/>
      <c r="P196" s="265">
        <v>183</v>
      </c>
      <c r="Q196" s="265">
        <v>46</v>
      </c>
      <c r="R196" s="49" t="s">
        <v>189</v>
      </c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  <c r="FH196" s="1"/>
      <c r="FI196" s="1"/>
      <c r="FJ196" s="1"/>
      <c r="FK196" s="1"/>
    </row>
    <row r="197" spans="1:167" customFormat="1" ht="40.9" customHeight="1">
      <c r="A197" s="244"/>
      <c r="B197" s="263"/>
      <c r="C197" s="264">
        <v>26</v>
      </c>
      <c r="D197" s="267" t="s">
        <v>189</v>
      </c>
      <c r="E197" s="267" t="s">
        <v>189</v>
      </c>
      <c r="F197" s="265" t="s">
        <v>437</v>
      </c>
      <c r="G197" s="267" t="s">
        <v>19</v>
      </c>
      <c r="H197" s="107">
        <f t="shared" si="13"/>
        <v>6406250</v>
      </c>
      <c r="I197" s="268">
        <v>7687500</v>
      </c>
      <c r="J197" s="267" t="s">
        <v>128</v>
      </c>
      <c r="K197" s="31" t="s">
        <v>21</v>
      </c>
      <c r="L197" s="269" t="s">
        <v>190</v>
      </c>
      <c r="M197" s="49" t="s">
        <v>73</v>
      </c>
      <c r="N197" s="265" t="s">
        <v>191</v>
      </c>
      <c r="O197" s="265"/>
      <c r="P197" s="265">
        <v>183</v>
      </c>
      <c r="Q197" s="265">
        <v>44</v>
      </c>
      <c r="R197" s="49" t="s">
        <v>189</v>
      </c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  <c r="FJ197" s="1"/>
      <c r="FK197" s="1"/>
    </row>
    <row r="198" spans="1:167" customFormat="1" ht="40.9" customHeight="1">
      <c r="A198" s="244"/>
      <c r="B198" s="137"/>
      <c r="C198" s="211">
        <v>26</v>
      </c>
      <c r="D198" s="31" t="s">
        <v>189</v>
      </c>
      <c r="E198" s="31" t="s">
        <v>189</v>
      </c>
      <c r="F198" s="49" t="s">
        <v>445</v>
      </c>
      <c r="G198" s="31" t="s">
        <v>19</v>
      </c>
      <c r="H198" s="107">
        <f t="shared" si="13"/>
        <v>7358333.333333334</v>
      </c>
      <c r="I198" s="48">
        <v>8830000</v>
      </c>
      <c r="J198" s="267" t="s">
        <v>128</v>
      </c>
      <c r="K198" s="31" t="s">
        <v>21</v>
      </c>
      <c r="L198" s="63" t="s">
        <v>190</v>
      </c>
      <c r="M198" s="49" t="s">
        <v>73</v>
      </c>
      <c r="N198" s="49" t="s">
        <v>191</v>
      </c>
      <c r="O198" s="49"/>
      <c r="P198" s="49">
        <v>183</v>
      </c>
      <c r="Q198" s="49">
        <v>44</v>
      </c>
      <c r="R198" s="49" t="s">
        <v>189</v>
      </c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FG198" s="1"/>
      <c r="FH198" s="1"/>
      <c r="FI198" s="1"/>
      <c r="FJ198" s="1"/>
      <c r="FK198" s="1"/>
    </row>
    <row r="199" spans="1:167" customFormat="1" ht="40.9" customHeight="1">
      <c r="A199" s="244"/>
      <c r="B199" s="137"/>
      <c r="C199" s="211">
        <v>26</v>
      </c>
      <c r="D199" s="31" t="s">
        <v>189</v>
      </c>
      <c r="E199" s="31" t="s">
        <v>189</v>
      </c>
      <c r="F199" s="49" t="s">
        <v>446</v>
      </c>
      <c r="G199" s="31" t="s">
        <v>19</v>
      </c>
      <c r="H199" s="107">
        <f t="shared" si="13"/>
        <v>7358333.333333334</v>
      </c>
      <c r="I199" s="48">
        <v>8830000</v>
      </c>
      <c r="J199" s="31" t="s">
        <v>128</v>
      </c>
      <c r="K199" s="31" t="s">
        <v>21</v>
      </c>
      <c r="L199" s="63" t="s">
        <v>190</v>
      </c>
      <c r="M199" s="49" t="s">
        <v>73</v>
      </c>
      <c r="N199" s="49" t="s">
        <v>191</v>
      </c>
      <c r="O199" s="49" t="s">
        <v>189</v>
      </c>
      <c r="P199" s="49">
        <v>183</v>
      </c>
      <c r="Q199" s="49">
        <v>44</v>
      </c>
      <c r="R199" s="49" t="s">
        <v>189</v>
      </c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  <c r="FH199" s="1"/>
      <c r="FI199" s="1"/>
      <c r="FJ199" s="1"/>
      <c r="FK199" s="1"/>
    </row>
    <row r="200" spans="1:167" customFormat="1" ht="40.9" customHeight="1">
      <c r="A200" s="244"/>
      <c r="B200" s="137"/>
      <c r="C200" s="211">
        <v>27</v>
      </c>
      <c r="D200" s="31" t="s">
        <v>189</v>
      </c>
      <c r="E200" s="31" t="s">
        <v>189</v>
      </c>
      <c r="F200" s="49" t="s">
        <v>439</v>
      </c>
      <c r="G200" s="31" t="s">
        <v>19</v>
      </c>
      <c r="H200" s="107">
        <f t="shared" si="13"/>
        <v>6406250</v>
      </c>
      <c r="I200" s="48">
        <v>7687500</v>
      </c>
      <c r="J200" s="31" t="s">
        <v>128</v>
      </c>
      <c r="K200" s="31" t="s">
        <v>21</v>
      </c>
      <c r="L200" s="63" t="s">
        <v>190</v>
      </c>
      <c r="M200" s="49" t="s">
        <v>73</v>
      </c>
      <c r="N200" s="49" t="s">
        <v>191</v>
      </c>
      <c r="O200" s="49" t="s">
        <v>189</v>
      </c>
      <c r="P200" s="49">
        <v>183</v>
      </c>
      <c r="Q200" s="49">
        <v>42</v>
      </c>
      <c r="R200" s="49" t="s">
        <v>189</v>
      </c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  <c r="FE200" s="1"/>
      <c r="FF200" s="1"/>
      <c r="FG200" s="1"/>
      <c r="FH200" s="1"/>
      <c r="FI200" s="1"/>
      <c r="FJ200" s="1"/>
      <c r="FK200" s="1"/>
    </row>
    <row r="201" spans="1:167" customFormat="1" ht="40.9" customHeight="1">
      <c r="A201" s="244"/>
      <c r="B201" s="263"/>
      <c r="C201" s="264">
        <v>28</v>
      </c>
      <c r="D201" s="267" t="s">
        <v>189</v>
      </c>
      <c r="E201" s="267" t="s">
        <v>189</v>
      </c>
      <c r="F201" s="265" t="s">
        <v>435</v>
      </c>
      <c r="G201" s="267" t="s">
        <v>19</v>
      </c>
      <c r="H201" s="107">
        <f t="shared" si="13"/>
        <v>6406250</v>
      </c>
      <c r="I201" s="268">
        <v>7687500</v>
      </c>
      <c r="J201" s="31" t="s">
        <v>128</v>
      </c>
      <c r="K201" s="31" t="s">
        <v>21</v>
      </c>
      <c r="L201" s="269" t="s">
        <v>190</v>
      </c>
      <c r="M201" s="49" t="s">
        <v>73</v>
      </c>
      <c r="N201" s="265" t="s">
        <v>191</v>
      </c>
      <c r="O201" s="265"/>
      <c r="P201" s="265">
        <v>183</v>
      </c>
      <c r="Q201" s="265">
        <v>36</v>
      </c>
      <c r="R201" s="49" t="s">
        <v>189</v>
      </c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  <c r="FH201" s="1"/>
      <c r="FI201" s="1"/>
      <c r="FJ201" s="1"/>
      <c r="FK201" s="1"/>
    </row>
    <row r="202" spans="1:167" customFormat="1" ht="40.9" customHeight="1">
      <c r="A202" s="244"/>
      <c r="B202" s="137"/>
      <c r="C202" s="211">
        <v>28</v>
      </c>
      <c r="D202" s="31" t="s">
        <v>189</v>
      </c>
      <c r="E202" s="31" t="s">
        <v>189</v>
      </c>
      <c r="F202" s="49" t="s">
        <v>441</v>
      </c>
      <c r="G202" s="31" t="s">
        <v>19</v>
      </c>
      <c r="H202" s="107">
        <f t="shared" si="13"/>
        <v>6406250</v>
      </c>
      <c r="I202" s="48">
        <v>7687500</v>
      </c>
      <c r="J202" s="31" t="s">
        <v>128</v>
      </c>
      <c r="K202" s="31" t="s">
        <v>21</v>
      </c>
      <c r="L202" s="63" t="s">
        <v>190</v>
      </c>
      <c r="M202" s="49" t="s">
        <v>73</v>
      </c>
      <c r="N202" s="49" t="s">
        <v>191</v>
      </c>
      <c r="O202" s="49" t="s">
        <v>189</v>
      </c>
      <c r="P202" s="49">
        <v>183</v>
      </c>
      <c r="Q202" s="49">
        <v>36</v>
      </c>
      <c r="R202" s="49" t="s">
        <v>189</v>
      </c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  <c r="FH202" s="1"/>
      <c r="FI202" s="1"/>
      <c r="FJ202" s="1"/>
      <c r="FK202" s="1"/>
    </row>
    <row r="203" spans="1:167" customFormat="1" ht="40.9" customHeight="1">
      <c r="A203" s="244"/>
      <c r="B203" s="137"/>
      <c r="C203" s="31">
        <v>28</v>
      </c>
      <c r="D203" s="31" t="s">
        <v>189</v>
      </c>
      <c r="E203" s="31" t="s">
        <v>189</v>
      </c>
      <c r="F203" s="49" t="s">
        <v>443</v>
      </c>
      <c r="G203" s="31" t="s">
        <v>19</v>
      </c>
      <c r="H203" s="107">
        <f t="shared" si="13"/>
        <v>7358333.333333334</v>
      </c>
      <c r="I203" s="48">
        <v>8830000</v>
      </c>
      <c r="J203" s="31" t="s">
        <v>128</v>
      </c>
      <c r="K203" s="31" t="s">
        <v>21</v>
      </c>
      <c r="L203" s="63" t="s">
        <v>190</v>
      </c>
      <c r="M203" s="49" t="s">
        <v>73</v>
      </c>
      <c r="N203" s="49" t="s">
        <v>191</v>
      </c>
      <c r="O203" s="49" t="s">
        <v>189</v>
      </c>
      <c r="P203" s="49">
        <v>183</v>
      </c>
      <c r="Q203" s="49">
        <v>36</v>
      </c>
      <c r="R203" s="49" t="s">
        <v>189</v>
      </c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  <c r="FE203" s="1"/>
      <c r="FF203" s="1"/>
      <c r="FG203" s="1"/>
      <c r="FH203" s="1"/>
      <c r="FI203" s="1"/>
      <c r="FJ203" s="1"/>
      <c r="FK203" s="1"/>
    </row>
    <row r="204" spans="1:167" ht="40.9" customHeight="1">
      <c r="A204" s="213"/>
      <c r="B204" s="213"/>
      <c r="C204" s="31">
        <v>29</v>
      </c>
      <c r="D204" s="31" t="s">
        <v>189</v>
      </c>
      <c r="E204" s="31" t="s">
        <v>189</v>
      </c>
      <c r="F204" s="49" t="s">
        <v>438</v>
      </c>
      <c r="G204" s="31" t="s">
        <v>19</v>
      </c>
      <c r="H204" s="107">
        <f t="shared" si="13"/>
        <v>6406250</v>
      </c>
      <c r="I204" s="48">
        <v>7687500</v>
      </c>
      <c r="J204" s="31" t="s">
        <v>128</v>
      </c>
      <c r="K204" s="31" t="s">
        <v>21</v>
      </c>
      <c r="L204" s="63" t="s">
        <v>190</v>
      </c>
      <c r="M204" s="49" t="s">
        <v>73</v>
      </c>
      <c r="N204" s="270" t="s">
        <v>191</v>
      </c>
      <c r="O204" s="213"/>
      <c r="P204" s="49">
        <v>183</v>
      </c>
      <c r="Q204" s="49">
        <v>0</v>
      </c>
      <c r="R204" s="49" t="s">
        <v>189</v>
      </c>
    </row>
    <row r="205" spans="1:167" customFormat="1" ht="40.9" customHeight="1">
      <c r="A205" s="244"/>
      <c r="B205" s="137"/>
      <c r="C205" s="31">
        <v>30</v>
      </c>
      <c r="D205" s="31" t="s">
        <v>189</v>
      </c>
      <c r="E205" s="31" t="s">
        <v>189</v>
      </c>
      <c r="F205" s="49" t="s">
        <v>200</v>
      </c>
      <c r="G205" s="31" t="s">
        <v>19</v>
      </c>
      <c r="H205" s="107">
        <f t="shared" si="13"/>
        <v>5475000</v>
      </c>
      <c r="I205" s="48">
        <v>6570000</v>
      </c>
      <c r="J205" s="31" t="s">
        <v>128</v>
      </c>
      <c r="K205" s="31" t="s">
        <v>21</v>
      </c>
      <c r="L205" s="63" t="s">
        <v>192</v>
      </c>
      <c r="M205" s="49" t="s">
        <v>73</v>
      </c>
      <c r="N205" s="49" t="s">
        <v>191</v>
      </c>
      <c r="O205" s="49" t="s">
        <v>189</v>
      </c>
      <c r="P205" s="49">
        <v>182</v>
      </c>
      <c r="Q205" s="49">
        <v>0</v>
      </c>
      <c r="R205" s="49" t="s">
        <v>189</v>
      </c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  <c r="ER205" s="1"/>
      <c r="ES205" s="1"/>
      <c r="ET205" s="1"/>
      <c r="EU205" s="1"/>
      <c r="EV205" s="1"/>
      <c r="EW205" s="1"/>
      <c r="EX205" s="1"/>
      <c r="EY205" s="1"/>
      <c r="EZ205" s="1"/>
      <c r="FA205" s="1"/>
      <c r="FB205" s="1"/>
      <c r="FC205" s="1"/>
      <c r="FD205" s="1"/>
      <c r="FE205" s="1"/>
      <c r="FF205" s="1"/>
      <c r="FG205" s="1"/>
      <c r="FH205" s="1"/>
      <c r="FI205" s="1"/>
      <c r="FJ205" s="1"/>
      <c r="FK205" s="1"/>
    </row>
    <row r="206" spans="1:167" customFormat="1" ht="40.9" customHeight="1">
      <c r="A206" s="244"/>
      <c r="B206" s="137"/>
      <c r="C206" s="211">
        <v>31</v>
      </c>
      <c r="D206" s="31" t="s">
        <v>189</v>
      </c>
      <c r="E206" s="31" t="s">
        <v>189</v>
      </c>
      <c r="F206" s="49" t="s">
        <v>203</v>
      </c>
      <c r="G206" s="31" t="s">
        <v>19</v>
      </c>
      <c r="H206" s="107">
        <f t="shared" si="13"/>
        <v>3750000</v>
      </c>
      <c r="I206" s="48">
        <v>4500000</v>
      </c>
      <c r="J206" s="31" t="s">
        <v>128</v>
      </c>
      <c r="K206" s="31" t="s">
        <v>21</v>
      </c>
      <c r="L206" s="63" t="s">
        <v>192</v>
      </c>
      <c r="M206" s="49" t="s">
        <v>73</v>
      </c>
      <c r="N206" s="49" t="s">
        <v>193</v>
      </c>
      <c r="O206" s="49"/>
      <c r="P206" s="49">
        <v>157</v>
      </c>
      <c r="Q206" s="49">
        <v>226</v>
      </c>
      <c r="R206" s="49" t="s">
        <v>189</v>
      </c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  <c r="EQ206" s="1"/>
      <c r="ER206" s="1"/>
      <c r="ES206" s="1"/>
      <c r="ET206" s="1"/>
      <c r="EU206" s="1"/>
      <c r="EV206" s="1"/>
      <c r="EW206" s="1"/>
      <c r="EX206" s="1"/>
      <c r="EY206" s="1"/>
      <c r="EZ206" s="1"/>
      <c r="FA206" s="1"/>
      <c r="FB206" s="1"/>
      <c r="FC206" s="1"/>
      <c r="FD206" s="1"/>
      <c r="FE206" s="1"/>
      <c r="FF206" s="1"/>
      <c r="FG206" s="1"/>
      <c r="FH206" s="1"/>
      <c r="FI206" s="1"/>
      <c r="FJ206" s="1"/>
      <c r="FK206" s="1"/>
    </row>
    <row r="207" spans="1:167" customFormat="1" ht="40.9" customHeight="1">
      <c r="A207" s="244"/>
      <c r="B207" s="137"/>
      <c r="C207" s="211">
        <v>32</v>
      </c>
      <c r="D207" s="31" t="s">
        <v>189</v>
      </c>
      <c r="E207" s="31" t="s">
        <v>189</v>
      </c>
      <c r="F207" s="49" t="s">
        <v>197</v>
      </c>
      <c r="G207" s="31" t="s">
        <v>19</v>
      </c>
      <c r="H207" s="107">
        <f t="shared" si="13"/>
        <v>6666666.666666667</v>
      </c>
      <c r="I207" s="48">
        <v>8000000</v>
      </c>
      <c r="J207" s="31" t="s">
        <v>128</v>
      </c>
      <c r="K207" s="31" t="s">
        <v>21</v>
      </c>
      <c r="L207" s="63" t="s">
        <v>192</v>
      </c>
      <c r="M207" s="49" t="s">
        <v>73</v>
      </c>
      <c r="N207" s="49" t="s">
        <v>193</v>
      </c>
      <c r="O207" s="49"/>
      <c r="P207" s="49">
        <v>157</v>
      </c>
      <c r="Q207" s="49">
        <v>206</v>
      </c>
      <c r="R207" s="49" t="s">
        <v>189</v>
      </c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  <c r="EQ207" s="1"/>
      <c r="ER207" s="1"/>
      <c r="ES207" s="1"/>
      <c r="ET207" s="1"/>
      <c r="EU207" s="1"/>
      <c r="EV207" s="1"/>
      <c r="EW207" s="1"/>
      <c r="EX207" s="1"/>
      <c r="EY207" s="1"/>
      <c r="EZ207" s="1"/>
      <c r="FA207" s="1"/>
      <c r="FB207" s="1"/>
      <c r="FC207" s="1"/>
      <c r="FD207" s="1"/>
      <c r="FE207" s="1"/>
      <c r="FF207" s="1"/>
      <c r="FG207" s="1"/>
      <c r="FH207" s="1"/>
      <c r="FI207" s="1"/>
      <c r="FJ207" s="1"/>
      <c r="FK207" s="1"/>
    </row>
    <row r="208" spans="1:167" customFormat="1" ht="40.9" customHeight="1">
      <c r="A208" s="244"/>
      <c r="B208" s="137"/>
      <c r="C208" s="211">
        <v>33</v>
      </c>
      <c r="D208" s="31" t="s">
        <v>189</v>
      </c>
      <c r="E208" s="31" t="s">
        <v>189</v>
      </c>
      <c r="F208" s="49" t="s">
        <v>202</v>
      </c>
      <c r="G208" s="31" t="s">
        <v>19</v>
      </c>
      <c r="H208" s="107">
        <f t="shared" si="13"/>
        <v>3800000</v>
      </c>
      <c r="I208" s="48">
        <v>4560000</v>
      </c>
      <c r="J208" s="31" t="s">
        <v>128</v>
      </c>
      <c r="K208" s="31" t="s">
        <v>21</v>
      </c>
      <c r="L208" s="63" t="s">
        <v>192</v>
      </c>
      <c r="M208" s="49" t="s">
        <v>73</v>
      </c>
      <c r="N208" s="49" t="s">
        <v>193</v>
      </c>
      <c r="O208" s="49"/>
      <c r="P208" s="49">
        <v>152</v>
      </c>
      <c r="Q208" s="49">
        <v>0</v>
      </c>
      <c r="R208" s="49" t="s">
        <v>189</v>
      </c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  <c r="EQ208" s="1"/>
      <c r="ER208" s="1"/>
      <c r="ES208" s="1"/>
      <c r="ET208" s="1"/>
      <c r="EU208" s="1"/>
      <c r="EV208" s="1"/>
      <c r="EW208" s="1"/>
      <c r="EX208" s="1"/>
      <c r="EY208" s="1"/>
      <c r="EZ208" s="1"/>
      <c r="FA208" s="1"/>
      <c r="FB208" s="1"/>
      <c r="FC208" s="1"/>
      <c r="FD208" s="1"/>
      <c r="FE208" s="1"/>
      <c r="FF208" s="1"/>
      <c r="FG208" s="1"/>
      <c r="FH208" s="1"/>
      <c r="FI208" s="1"/>
      <c r="FJ208" s="1"/>
      <c r="FK208" s="1"/>
    </row>
    <row r="209" spans="1:167" customFormat="1" ht="40.9" customHeight="1">
      <c r="A209" s="244"/>
      <c r="B209" s="137"/>
      <c r="C209" s="211">
        <v>34</v>
      </c>
      <c r="D209" s="31" t="s">
        <v>189</v>
      </c>
      <c r="E209" s="31" t="s">
        <v>189</v>
      </c>
      <c r="F209" s="49" t="s">
        <v>449</v>
      </c>
      <c r="G209" s="31" t="s">
        <v>19</v>
      </c>
      <c r="H209" s="107">
        <f t="shared" si="13"/>
        <v>490000</v>
      </c>
      <c r="I209" s="48">
        <v>588000</v>
      </c>
      <c r="J209" s="31" t="s">
        <v>128</v>
      </c>
      <c r="K209" s="31" t="s">
        <v>21</v>
      </c>
      <c r="L209" s="63" t="s">
        <v>190</v>
      </c>
      <c r="M209" s="49" t="s">
        <v>73</v>
      </c>
      <c r="N209" s="49" t="s">
        <v>193</v>
      </c>
      <c r="O209" s="49"/>
      <c r="P209" s="49">
        <v>147</v>
      </c>
      <c r="Q209" s="49">
        <v>48</v>
      </c>
      <c r="R209" s="49" t="s">
        <v>189</v>
      </c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  <c r="ER209" s="1"/>
      <c r="ES209" s="1"/>
      <c r="ET209" s="1"/>
      <c r="EU209" s="1"/>
      <c r="EV209" s="1"/>
      <c r="EW209" s="1"/>
      <c r="EX209" s="1"/>
      <c r="EY209" s="1"/>
      <c r="EZ209" s="1"/>
      <c r="FA209" s="1"/>
      <c r="FB209" s="1"/>
      <c r="FC209" s="1"/>
      <c r="FD209" s="1"/>
      <c r="FE209" s="1"/>
      <c r="FF209" s="1"/>
      <c r="FG209" s="1"/>
      <c r="FH209" s="1"/>
      <c r="FI209" s="1"/>
      <c r="FJ209" s="1"/>
      <c r="FK209" s="1"/>
    </row>
    <row r="210" spans="1:167" customFormat="1" ht="40.9" customHeight="1">
      <c r="A210" s="244"/>
      <c r="B210" s="137"/>
      <c r="C210" s="211">
        <v>35</v>
      </c>
      <c r="D210" s="31" t="s">
        <v>189</v>
      </c>
      <c r="E210" s="31" t="s">
        <v>189</v>
      </c>
      <c r="F210" s="49" t="s">
        <v>448</v>
      </c>
      <c r="G210" s="31" t="s">
        <v>19</v>
      </c>
      <c r="H210" s="107">
        <f t="shared" si="13"/>
        <v>599166.66666666674</v>
      </c>
      <c r="I210" s="48">
        <v>719000</v>
      </c>
      <c r="J210" s="31" t="s">
        <v>128</v>
      </c>
      <c r="K210" s="31" t="s">
        <v>21</v>
      </c>
      <c r="L210" s="63" t="s">
        <v>196</v>
      </c>
      <c r="M210" s="49" t="s">
        <v>73</v>
      </c>
      <c r="N210" s="49" t="s">
        <v>193</v>
      </c>
      <c r="O210" s="49"/>
      <c r="P210" s="49">
        <v>147</v>
      </c>
      <c r="Q210" s="49">
        <v>0</v>
      </c>
      <c r="R210" s="49" t="s">
        <v>189</v>
      </c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  <c r="ER210" s="1"/>
      <c r="ES210" s="1"/>
      <c r="ET210" s="1"/>
      <c r="EU210" s="1"/>
      <c r="EV210" s="1"/>
      <c r="EW210" s="1"/>
      <c r="EX210" s="1"/>
      <c r="EY210" s="1"/>
      <c r="EZ210" s="1"/>
      <c r="FA210" s="1"/>
      <c r="FB210" s="1"/>
      <c r="FC210" s="1"/>
      <c r="FD210" s="1"/>
      <c r="FE210" s="1"/>
      <c r="FF210" s="1"/>
      <c r="FG210" s="1"/>
      <c r="FH210" s="1"/>
      <c r="FI210" s="1"/>
      <c r="FJ210" s="1"/>
      <c r="FK210" s="1"/>
    </row>
    <row r="211" spans="1:167" customFormat="1" ht="40.9" customHeight="1">
      <c r="A211" s="244"/>
      <c r="B211" s="137"/>
      <c r="C211" s="211">
        <v>36</v>
      </c>
      <c r="D211" s="31" t="s">
        <v>189</v>
      </c>
      <c r="E211" s="31" t="s">
        <v>189</v>
      </c>
      <c r="F211" s="49" t="s">
        <v>285</v>
      </c>
      <c r="G211" s="31" t="s">
        <v>19</v>
      </c>
      <c r="H211" s="107">
        <f t="shared" si="13"/>
        <v>1158333.3333333335</v>
      </c>
      <c r="I211" s="48">
        <v>1390000</v>
      </c>
      <c r="J211" s="31" t="s">
        <v>128</v>
      </c>
      <c r="K211" s="31" t="s">
        <v>21</v>
      </c>
      <c r="L211" s="63" t="s">
        <v>213</v>
      </c>
      <c r="M211" s="49" t="s">
        <v>73</v>
      </c>
      <c r="N211" s="49" t="s">
        <v>191</v>
      </c>
      <c r="O211" s="49"/>
      <c r="P211" s="49">
        <v>143</v>
      </c>
      <c r="Q211" s="49">
        <v>162</v>
      </c>
      <c r="R211" s="49" t="s">
        <v>189</v>
      </c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  <c r="EQ211" s="1"/>
      <c r="ER211" s="1"/>
      <c r="ES211" s="1"/>
      <c r="ET211" s="1"/>
      <c r="EU211" s="1"/>
      <c r="EV211" s="1"/>
      <c r="EW211" s="1"/>
      <c r="EX211" s="1"/>
      <c r="EY211" s="1"/>
      <c r="EZ211" s="1"/>
      <c r="FA211" s="1"/>
      <c r="FB211" s="1"/>
      <c r="FC211" s="1"/>
      <c r="FD211" s="1"/>
      <c r="FE211" s="1"/>
      <c r="FF211" s="1"/>
      <c r="FG211" s="1"/>
      <c r="FH211" s="1"/>
      <c r="FI211" s="1"/>
      <c r="FJ211" s="1"/>
      <c r="FK211" s="1"/>
    </row>
    <row r="212" spans="1:167" customFormat="1" ht="40.9" customHeight="1">
      <c r="A212" s="244"/>
      <c r="B212" s="137"/>
      <c r="C212" s="211">
        <v>37</v>
      </c>
      <c r="D212" s="31" t="s">
        <v>189</v>
      </c>
      <c r="E212" s="31" t="s">
        <v>189</v>
      </c>
      <c r="F212" s="49" t="s">
        <v>450</v>
      </c>
      <c r="G212" s="31" t="s">
        <v>19</v>
      </c>
      <c r="H212" s="107">
        <f t="shared" si="13"/>
        <v>87500</v>
      </c>
      <c r="I212" s="48">
        <v>105000</v>
      </c>
      <c r="J212" s="31" t="s">
        <v>128</v>
      </c>
      <c r="K212" s="31" t="s">
        <v>21</v>
      </c>
      <c r="L212" s="63" t="s">
        <v>190</v>
      </c>
      <c r="M212" s="49" t="s">
        <v>73</v>
      </c>
      <c r="N212" s="49" t="s">
        <v>191</v>
      </c>
      <c r="O212" s="49"/>
      <c r="P212" s="49">
        <v>143</v>
      </c>
      <c r="Q212" s="49">
        <v>20</v>
      </c>
      <c r="R212" s="49" t="s">
        <v>189</v>
      </c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  <c r="EU212" s="1"/>
      <c r="EV212" s="1"/>
      <c r="EW212" s="1"/>
      <c r="EX212" s="1"/>
      <c r="EY212" s="1"/>
      <c r="EZ212" s="1"/>
      <c r="FA212" s="1"/>
      <c r="FB212" s="1"/>
      <c r="FC212" s="1"/>
      <c r="FD212" s="1"/>
      <c r="FE212" s="1"/>
      <c r="FF212" s="1"/>
      <c r="FG212" s="1"/>
      <c r="FH212" s="1"/>
      <c r="FI212" s="1"/>
      <c r="FJ212" s="1"/>
      <c r="FK212" s="1"/>
    </row>
    <row r="213" spans="1:167" customFormat="1" ht="40.9" customHeight="1">
      <c r="A213" s="244"/>
      <c r="B213" s="137"/>
      <c r="C213" s="211">
        <v>38</v>
      </c>
      <c r="D213" s="31" t="s">
        <v>189</v>
      </c>
      <c r="E213" s="31" t="s">
        <v>189</v>
      </c>
      <c r="F213" s="49" t="s">
        <v>453</v>
      </c>
      <c r="G213" s="31" t="s">
        <v>19</v>
      </c>
      <c r="H213" s="107">
        <f t="shared" si="13"/>
        <v>833333.33333333337</v>
      </c>
      <c r="I213" s="48">
        <v>1000000</v>
      </c>
      <c r="J213" s="31" t="s">
        <v>128</v>
      </c>
      <c r="K213" s="31" t="s">
        <v>21</v>
      </c>
      <c r="L213" s="63" t="s">
        <v>190</v>
      </c>
      <c r="M213" s="49" t="s">
        <v>73</v>
      </c>
      <c r="N213" s="49" t="s">
        <v>191</v>
      </c>
      <c r="O213" s="49"/>
      <c r="P213" s="49">
        <v>137</v>
      </c>
      <c r="Q213" s="49">
        <v>154</v>
      </c>
      <c r="R213" s="49" t="s">
        <v>189</v>
      </c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  <c r="EZ213" s="1"/>
      <c r="FA213" s="1"/>
      <c r="FB213" s="1"/>
      <c r="FC213" s="1"/>
      <c r="FD213" s="1"/>
      <c r="FE213" s="1"/>
      <c r="FF213" s="1"/>
      <c r="FG213" s="1"/>
      <c r="FH213" s="1"/>
      <c r="FI213" s="1"/>
      <c r="FJ213" s="1"/>
      <c r="FK213" s="1"/>
    </row>
    <row r="214" spans="1:167" customFormat="1" ht="40.9" customHeight="1">
      <c r="A214" s="244"/>
      <c r="B214" s="137"/>
      <c r="C214" s="211">
        <v>39</v>
      </c>
      <c r="D214" s="31" t="s">
        <v>189</v>
      </c>
      <c r="E214" s="31" t="s">
        <v>189</v>
      </c>
      <c r="F214" s="49" t="s">
        <v>452</v>
      </c>
      <c r="G214" s="31" t="s">
        <v>19</v>
      </c>
      <c r="H214" s="107">
        <f t="shared" si="13"/>
        <v>1733333.3333333335</v>
      </c>
      <c r="I214" s="48">
        <v>2080000</v>
      </c>
      <c r="J214" s="31" t="s">
        <v>128</v>
      </c>
      <c r="K214" s="31" t="s">
        <v>21</v>
      </c>
      <c r="L214" s="63" t="s">
        <v>190</v>
      </c>
      <c r="M214" s="49" t="s">
        <v>73</v>
      </c>
      <c r="N214" s="49" t="s">
        <v>191</v>
      </c>
      <c r="O214" s="49"/>
      <c r="P214" s="49">
        <v>137</v>
      </c>
      <c r="Q214" s="49">
        <v>126</v>
      </c>
      <c r="R214" s="49" t="s">
        <v>189</v>
      </c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  <c r="EU214" s="1"/>
      <c r="EV214" s="1"/>
      <c r="EW214" s="1"/>
      <c r="EX214" s="1"/>
      <c r="EY214" s="1"/>
      <c r="EZ214" s="1"/>
      <c r="FA214" s="1"/>
      <c r="FB214" s="1"/>
      <c r="FC214" s="1"/>
      <c r="FD214" s="1"/>
      <c r="FE214" s="1"/>
      <c r="FF214" s="1"/>
      <c r="FG214" s="1"/>
      <c r="FH214" s="1"/>
      <c r="FI214" s="1"/>
      <c r="FJ214" s="1"/>
      <c r="FK214" s="1"/>
    </row>
    <row r="215" spans="1:167" customFormat="1" ht="40.9" customHeight="1">
      <c r="A215" s="244"/>
      <c r="B215" s="137"/>
      <c r="C215" s="211">
        <v>40</v>
      </c>
      <c r="D215" s="31" t="s">
        <v>189</v>
      </c>
      <c r="E215" s="31" t="s">
        <v>189</v>
      </c>
      <c r="F215" s="49" t="s">
        <v>451</v>
      </c>
      <c r="G215" s="31" t="s">
        <v>19</v>
      </c>
      <c r="H215" s="107">
        <f t="shared" si="13"/>
        <v>1733333.3333333335</v>
      </c>
      <c r="I215" s="48">
        <v>2080000</v>
      </c>
      <c r="J215" s="31" t="s">
        <v>128</v>
      </c>
      <c r="K215" s="31" t="s">
        <v>21</v>
      </c>
      <c r="L215" s="63" t="s">
        <v>190</v>
      </c>
      <c r="M215" s="49" t="s">
        <v>73</v>
      </c>
      <c r="N215" s="49" t="s">
        <v>191</v>
      </c>
      <c r="O215" s="49"/>
      <c r="P215" s="49">
        <v>137</v>
      </c>
      <c r="Q215" s="49">
        <v>96</v>
      </c>
      <c r="R215" s="49" t="s">
        <v>189</v>
      </c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  <c r="ER215" s="1"/>
      <c r="ES215" s="1"/>
      <c r="ET215" s="1"/>
      <c r="EU215" s="1"/>
      <c r="EV215" s="1"/>
      <c r="EW215" s="1"/>
      <c r="EX215" s="1"/>
      <c r="EY215" s="1"/>
      <c r="EZ215" s="1"/>
      <c r="FA215" s="1"/>
      <c r="FB215" s="1"/>
      <c r="FC215" s="1"/>
      <c r="FD215" s="1"/>
      <c r="FE215" s="1"/>
      <c r="FF215" s="1"/>
      <c r="FG215" s="1"/>
      <c r="FH215" s="1"/>
      <c r="FI215" s="1"/>
      <c r="FJ215" s="1"/>
      <c r="FK215" s="1"/>
    </row>
    <row r="216" spans="1:167" customFormat="1" ht="40.9" customHeight="1">
      <c r="A216" s="244"/>
      <c r="B216" s="137"/>
      <c r="C216" s="211">
        <v>41</v>
      </c>
      <c r="D216" s="31" t="s">
        <v>189</v>
      </c>
      <c r="E216" s="31" t="s">
        <v>189</v>
      </c>
      <c r="F216" s="49" t="s">
        <v>454</v>
      </c>
      <c r="G216" s="31" t="s">
        <v>19</v>
      </c>
      <c r="H216" s="107">
        <f t="shared" si="13"/>
        <v>833333.33333333337</v>
      </c>
      <c r="I216" s="48">
        <v>1000000</v>
      </c>
      <c r="J216" s="31" t="s">
        <v>128</v>
      </c>
      <c r="K216" s="31" t="s">
        <v>21</v>
      </c>
      <c r="L216" s="63" t="s">
        <v>190</v>
      </c>
      <c r="M216" s="49" t="s">
        <v>73</v>
      </c>
      <c r="N216" s="49" t="s">
        <v>191</v>
      </c>
      <c r="O216" s="49"/>
      <c r="P216" s="49">
        <v>137</v>
      </c>
      <c r="Q216" s="49">
        <v>24</v>
      </c>
      <c r="R216" s="49" t="s">
        <v>189</v>
      </c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  <c r="EQ216" s="1"/>
      <c r="ER216" s="1"/>
      <c r="ES216" s="1"/>
      <c r="ET216" s="1"/>
      <c r="EU216" s="1"/>
      <c r="EV216" s="1"/>
      <c r="EW216" s="1"/>
      <c r="EX216" s="1"/>
      <c r="EY216" s="1"/>
      <c r="EZ216" s="1"/>
      <c r="FA216" s="1"/>
      <c r="FB216" s="1"/>
      <c r="FC216" s="1"/>
      <c r="FD216" s="1"/>
      <c r="FE216" s="1"/>
      <c r="FF216" s="1"/>
      <c r="FG216" s="1"/>
      <c r="FH216" s="1"/>
      <c r="FI216" s="1"/>
      <c r="FJ216" s="1"/>
      <c r="FK216" s="1"/>
    </row>
    <row r="217" spans="1:167" customFormat="1" ht="40.9" customHeight="1">
      <c r="A217" s="244"/>
      <c r="B217" s="137"/>
      <c r="C217" s="211">
        <v>42</v>
      </c>
      <c r="D217" s="31" t="s">
        <v>189</v>
      </c>
      <c r="E217" s="31" t="s">
        <v>189</v>
      </c>
      <c r="F217" s="49" t="s">
        <v>455</v>
      </c>
      <c r="G217" s="31" t="s">
        <v>19</v>
      </c>
      <c r="H217" s="107">
        <f t="shared" si="13"/>
        <v>192500</v>
      </c>
      <c r="I217" s="48">
        <v>231000</v>
      </c>
      <c r="J217" s="31" t="s">
        <v>128</v>
      </c>
      <c r="K217" s="31" t="s">
        <v>21</v>
      </c>
      <c r="L217" s="63" t="s">
        <v>211</v>
      </c>
      <c r="M217" s="49" t="s">
        <v>73</v>
      </c>
      <c r="N217" s="49" t="s">
        <v>193</v>
      </c>
      <c r="O217" s="49"/>
      <c r="P217" s="49">
        <v>132</v>
      </c>
      <c r="Q217" s="49">
        <v>20</v>
      </c>
      <c r="R217" s="49" t="s">
        <v>189</v>
      </c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  <c r="ER217" s="1"/>
      <c r="ES217" s="1"/>
      <c r="ET217" s="1"/>
      <c r="EU217" s="1"/>
      <c r="EV217" s="1"/>
      <c r="EW217" s="1"/>
      <c r="EX217" s="1"/>
      <c r="EY217" s="1"/>
      <c r="EZ217" s="1"/>
      <c r="FA217" s="1"/>
      <c r="FB217" s="1"/>
      <c r="FC217" s="1"/>
      <c r="FD217" s="1"/>
      <c r="FE217" s="1"/>
      <c r="FF217" s="1"/>
      <c r="FG217" s="1"/>
      <c r="FH217" s="1"/>
      <c r="FI217" s="1"/>
      <c r="FJ217" s="1"/>
      <c r="FK217" s="1"/>
    </row>
    <row r="218" spans="1:167" customFormat="1" ht="40.9" customHeight="1">
      <c r="A218" s="244"/>
      <c r="B218" s="137"/>
      <c r="C218" s="211">
        <v>42</v>
      </c>
      <c r="D218" s="31" t="s">
        <v>189</v>
      </c>
      <c r="E218" s="31" t="s">
        <v>189</v>
      </c>
      <c r="F218" s="49" t="s">
        <v>456</v>
      </c>
      <c r="G218" s="31" t="s">
        <v>19</v>
      </c>
      <c r="H218" s="107">
        <f t="shared" si="13"/>
        <v>97500</v>
      </c>
      <c r="I218" s="48">
        <v>117000</v>
      </c>
      <c r="J218" s="31" t="s">
        <v>128</v>
      </c>
      <c r="K218" s="31" t="s">
        <v>21</v>
      </c>
      <c r="L218" s="63" t="s">
        <v>211</v>
      </c>
      <c r="M218" s="49" t="s">
        <v>73</v>
      </c>
      <c r="N218" s="49" t="s">
        <v>193</v>
      </c>
      <c r="O218" s="49"/>
      <c r="P218" s="49">
        <v>132</v>
      </c>
      <c r="Q218" s="49">
        <v>20</v>
      </c>
      <c r="R218" s="49" t="s">
        <v>189</v>
      </c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  <c r="EQ218" s="1"/>
      <c r="ER218" s="1"/>
      <c r="ES218" s="1"/>
      <c r="ET218" s="1"/>
      <c r="EU218" s="1"/>
      <c r="EV218" s="1"/>
      <c r="EW218" s="1"/>
      <c r="EX218" s="1"/>
      <c r="EY218" s="1"/>
      <c r="EZ218" s="1"/>
      <c r="FA218" s="1"/>
      <c r="FB218" s="1"/>
      <c r="FC218" s="1"/>
      <c r="FD218" s="1"/>
      <c r="FE218" s="1"/>
      <c r="FF218" s="1"/>
      <c r="FG218" s="1"/>
      <c r="FH218" s="1"/>
      <c r="FI218" s="1"/>
      <c r="FJ218" s="1"/>
      <c r="FK218" s="1"/>
    </row>
    <row r="219" spans="1:167" customFormat="1" ht="40.9" customHeight="1">
      <c r="A219" s="244"/>
      <c r="B219" s="137"/>
      <c r="C219" s="211">
        <v>43</v>
      </c>
      <c r="D219" s="31" t="s">
        <v>189</v>
      </c>
      <c r="E219" s="31" t="s">
        <v>189</v>
      </c>
      <c r="F219" s="49" t="s">
        <v>206</v>
      </c>
      <c r="G219" s="31" t="s">
        <v>19</v>
      </c>
      <c r="H219" s="107">
        <f t="shared" si="13"/>
        <v>2666666.666666667</v>
      </c>
      <c r="I219" s="48">
        <v>3200000</v>
      </c>
      <c r="J219" s="31" t="s">
        <v>128</v>
      </c>
      <c r="K219" s="31" t="s">
        <v>21</v>
      </c>
      <c r="L219" s="63" t="s">
        <v>190</v>
      </c>
      <c r="M219" s="49" t="s">
        <v>73</v>
      </c>
      <c r="N219" s="49" t="s">
        <v>191</v>
      </c>
      <c r="O219" s="49"/>
      <c r="P219" s="49">
        <v>128</v>
      </c>
      <c r="Q219" s="49">
        <v>232</v>
      </c>
      <c r="R219" s="49" t="s">
        <v>189</v>
      </c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  <c r="EQ219" s="1"/>
      <c r="ER219" s="1"/>
      <c r="ES219" s="1"/>
      <c r="ET219" s="1"/>
      <c r="EU219" s="1"/>
      <c r="EV219" s="1"/>
      <c r="EW219" s="1"/>
      <c r="EX219" s="1"/>
      <c r="EY219" s="1"/>
      <c r="EZ219" s="1"/>
      <c r="FA219" s="1"/>
      <c r="FB219" s="1"/>
      <c r="FC219" s="1"/>
      <c r="FD219" s="1"/>
      <c r="FE219" s="1"/>
      <c r="FF219" s="1"/>
      <c r="FG219" s="1"/>
      <c r="FH219" s="1"/>
      <c r="FI219" s="1"/>
      <c r="FJ219" s="1"/>
      <c r="FK219" s="1"/>
    </row>
    <row r="220" spans="1:167" customFormat="1" ht="40.9" customHeight="1">
      <c r="A220" s="244"/>
      <c r="B220" s="137"/>
      <c r="C220" s="211">
        <v>44</v>
      </c>
      <c r="D220" s="31" t="s">
        <v>189</v>
      </c>
      <c r="E220" s="31" t="s">
        <v>189</v>
      </c>
      <c r="F220" s="49" t="s">
        <v>465</v>
      </c>
      <c r="G220" s="31" t="s">
        <v>19</v>
      </c>
      <c r="H220" s="107">
        <f t="shared" si="13"/>
        <v>916666.66666666674</v>
      </c>
      <c r="I220" s="48">
        <v>1100000</v>
      </c>
      <c r="J220" s="31" t="s">
        <v>128</v>
      </c>
      <c r="K220" s="31" t="s">
        <v>21</v>
      </c>
      <c r="L220" s="63" t="s">
        <v>213</v>
      </c>
      <c r="M220" s="49" t="s">
        <v>73</v>
      </c>
      <c r="N220" s="49" t="s">
        <v>191</v>
      </c>
      <c r="O220" s="49"/>
      <c r="P220" s="49">
        <v>128</v>
      </c>
      <c r="Q220" s="49">
        <v>162</v>
      </c>
      <c r="R220" s="49" t="s">
        <v>189</v>
      </c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  <c r="EQ220" s="1"/>
      <c r="ER220" s="1"/>
      <c r="ES220" s="1"/>
      <c r="ET220" s="1"/>
      <c r="EU220" s="1"/>
      <c r="EV220" s="1"/>
      <c r="EW220" s="1"/>
      <c r="EX220" s="1"/>
      <c r="EY220" s="1"/>
      <c r="EZ220" s="1"/>
      <c r="FA220" s="1"/>
      <c r="FB220" s="1"/>
      <c r="FC220" s="1"/>
      <c r="FD220" s="1"/>
      <c r="FE220" s="1"/>
      <c r="FF220" s="1"/>
      <c r="FG220" s="1"/>
      <c r="FH220" s="1"/>
      <c r="FI220" s="1"/>
      <c r="FJ220" s="1"/>
      <c r="FK220" s="1"/>
    </row>
    <row r="221" spans="1:167" customFormat="1" ht="40.9" customHeight="1">
      <c r="A221" s="244"/>
      <c r="B221" s="137"/>
      <c r="C221" s="211">
        <v>45</v>
      </c>
      <c r="D221" s="31" t="s">
        <v>189</v>
      </c>
      <c r="E221" s="31" t="s">
        <v>189</v>
      </c>
      <c r="F221" s="49" t="s">
        <v>464</v>
      </c>
      <c r="G221" s="31" t="s">
        <v>19</v>
      </c>
      <c r="H221" s="107">
        <f t="shared" si="13"/>
        <v>916666.66666666674</v>
      </c>
      <c r="I221" s="48">
        <v>1100000</v>
      </c>
      <c r="J221" s="31" t="s">
        <v>128</v>
      </c>
      <c r="K221" s="31" t="s">
        <v>21</v>
      </c>
      <c r="L221" s="63" t="s">
        <v>213</v>
      </c>
      <c r="M221" s="49" t="s">
        <v>73</v>
      </c>
      <c r="N221" s="49" t="s">
        <v>191</v>
      </c>
      <c r="O221" s="49"/>
      <c r="P221" s="49">
        <v>128</v>
      </c>
      <c r="Q221" s="49">
        <v>160</v>
      </c>
      <c r="R221" s="49" t="s">
        <v>189</v>
      </c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  <c r="ER221" s="1"/>
      <c r="ES221" s="1"/>
      <c r="ET221" s="1"/>
      <c r="EU221" s="1"/>
      <c r="EV221" s="1"/>
      <c r="EW221" s="1"/>
      <c r="EX221" s="1"/>
      <c r="EY221" s="1"/>
      <c r="EZ221" s="1"/>
      <c r="FA221" s="1"/>
      <c r="FB221" s="1"/>
      <c r="FC221" s="1"/>
      <c r="FD221" s="1"/>
      <c r="FE221" s="1"/>
      <c r="FF221" s="1"/>
      <c r="FG221" s="1"/>
      <c r="FH221" s="1"/>
      <c r="FI221" s="1"/>
      <c r="FJ221" s="1"/>
      <c r="FK221" s="1"/>
    </row>
    <row r="222" spans="1:167" customFormat="1" ht="40.9" customHeight="1">
      <c r="A222" s="244"/>
      <c r="B222" s="137"/>
      <c r="C222" s="211">
        <v>46</v>
      </c>
      <c r="D222" s="31" t="s">
        <v>189</v>
      </c>
      <c r="E222" s="31" t="s">
        <v>189</v>
      </c>
      <c r="F222" s="49" t="s">
        <v>467</v>
      </c>
      <c r="G222" s="31" t="s">
        <v>19</v>
      </c>
      <c r="H222" s="107">
        <f t="shared" si="13"/>
        <v>1041666.6666666667</v>
      </c>
      <c r="I222" s="48">
        <v>1250000</v>
      </c>
      <c r="J222" s="31" t="s">
        <v>128</v>
      </c>
      <c r="K222" s="31" t="s">
        <v>21</v>
      </c>
      <c r="L222" s="63" t="s">
        <v>190</v>
      </c>
      <c r="M222" s="49" t="s">
        <v>73</v>
      </c>
      <c r="N222" s="49" t="s">
        <v>191</v>
      </c>
      <c r="O222" s="49"/>
      <c r="P222" s="49">
        <v>128</v>
      </c>
      <c r="Q222" s="49">
        <v>74</v>
      </c>
      <c r="R222" s="49" t="s">
        <v>189</v>
      </c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  <c r="FD222" s="1"/>
      <c r="FE222" s="1"/>
      <c r="FF222" s="1"/>
      <c r="FG222" s="1"/>
      <c r="FH222" s="1"/>
      <c r="FI222" s="1"/>
      <c r="FJ222" s="1"/>
      <c r="FK222" s="1"/>
    </row>
    <row r="223" spans="1:167" customFormat="1" ht="40.9" customHeight="1">
      <c r="A223" s="244"/>
      <c r="B223" s="137"/>
      <c r="C223" s="211">
        <v>47</v>
      </c>
      <c r="D223" s="31" t="s">
        <v>189</v>
      </c>
      <c r="E223" s="31" t="s">
        <v>189</v>
      </c>
      <c r="F223" s="49" t="s">
        <v>466</v>
      </c>
      <c r="G223" s="31" t="s">
        <v>19</v>
      </c>
      <c r="H223" s="107">
        <f t="shared" si="13"/>
        <v>1041666.6666666667</v>
      </c>
      <c r="I223" s="48">
        <v>1250000</v>
      </c>
      <c r="J223" s="31" t="s">
        <v>128</v>
      </c>
      <c r="K223" s="31" t="s">
        <v>21</v>
      </c>
      <c r="L223" s="63" t="s">
        <v>190</v>
      </c>
      <c r="M223" s="49" t="s">
        <v>73</v>
      </c>
      <c r="N223" s="49" t="s">
        <v>191</v>
      </c>
      <c r="O223" s="49"/>
      <c r="P223" s="49">
        <v>128</v>
      </c>
      <c r="Q223" s="49">
        <v>58</v>
      </c>
      <c r="R223" s="49" t="s">
        <v>189</v>
      </c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  <c r="EQ223" s="1"/>
      <c r="ER223" s="1"/>
      <c r="ES223" s="1"/>
      <c r="ET223" s="1"/>
      <c r="EU223" s="1"/>
      <c r="EV223" s="1"/>
      <c r="EW223" s="1"/>
      <c r="EX223" s="1"/>
      <c r="EY223" s="1"/>
      <c r="EZ223" s="1"/>
      <c r="FA223" s="1"/>
      <c r="FB223" s="1"/>
      <c r="FC223" s="1"/>
      <c r="FD223" s="1"/>
      <c r="FE223" s="1"/>
      <c r="FF223" s="1"/>
      <c r="FG223" s="1"/>
      <c r="FH223" s="1"/>
      <c r="FI223" s="1"/>
      <c r="FJ223" s="1"/>
      <c r="FK223" s="1"/>
    </row>
    <row r="224" spans="1:167" customFormat="1" ht="40.9" customHeight="1">
      <c r="A224" s="244"/>
      <c r="B224" s="137"/>
      <c r="C224" s="211">
        <v>48</v>
      </c>
      <c r="D224" s="31" t="s">
        <v>189</v>
      </c>
      <c r="E224" s="31" t="s">
        <v>189</v>
      </c>
      <c r="F224" s="49" t="s">
        <v>469</v>
      </c>
      <c r="G224" s="31" t="s">
        <v>19</v>
      </c>
      <c r="H224" s="107">
        <f t="shared" si="13"/>
        <v>1875000</v>
      </c>
      <c r="I224" s="48">
        <v>2250000</v>
      </c>
      <c r="J224" s="31" t="s">
        <v>128</v>
      </c>
      <c r="K224" s="31" t="s">
        <v>21</v>
      </c>
      <c r="L224" s="63" t="s">
        <v>190</v>
      </c>
      <c r="M224" s="49" t="s">
        <v>73</v>
      </c>
      <c r="N224" s="49" t="s">
        <v>191</v>
      </c>
      <c r="O224" s="49"/>
      <c r="P224" s="49">
        <v>122</v>
      </c>
      <c r="Q224" s="49">
        <v>94</v>
      </c>
      <c r="R224" s="49" t="s">
        <v>189</v>
      </c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  <c r="FC224" s="1"/>
      <c r="FD224" s="1"/>
      <c r="FE224" s="1"/>
      <c r="FF224" s="1"/>
      <c r="FG224" s="1"/>
      <c r="FH224" s="1"/>
      <c r="FI224" s="1"/>
      <c r="FJ224" s="1"/>
      <c r="FK224" s="1"/>
    </row>
    <row r="225" spans="1:167" customFormat="1" ht="40.9" customHeight="1">
      <c r="A225" s="244"/>
      <c r="B225" s="137"/>
      <c r="C225" s="211">
        <v>49</v>
      </c>
      <c r="D225" s="31" t="s">
        <v>189</v>
      </c>
      <c r="E225" s="31" t="s">
        <v>189</v>
      </c>
      <c r="F225" s="49" t="s">
        <v>468</v>
      </c>
      <c r="G225" s="31" t="s">
        <v>19</v>
      </c>
      <c r="H225" s="107">
        <f t="shared" si="13"/>
        <v>1875000</v>
      </c>
      <c r="I225" s="48">
        <v>2250000</v>
      </c>
      <c r="J225" s="31" t="s">
        <v>128</v>
      </c>
      <c r="K225" s="31" t="s">
        <v>21</v>
      </c>
      <c r="L225" s="63" t="s">
        <v>190</v>
      </c>
      <c r="M225" s="49" t="s">
        <v>73</v>
      </c>
      <c r="N225" s="49" t="s">
        <v>191</v>
      </c>
      <c r="O225" s="49"/>
      <c r="P225" s="49">
        <v>122</v>
      </c>
      <c r="Q225" s="49">
        <v>84</v>
      </c>
      <c r="R225" s="49" t="s">
        <v>189</v>
      </c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  <c r="EQ225" s="1"/>
      <c r="ER225" s="1"/>
      <c r="ES225" s="1"/>
      <c r="ET225" s="1"/>
      <c r="EU225" s="1"/>
      <c r="EV225" s="1"/>
      <c r="EW225" s="1"/>
      <c r="EX225" s="1"/>
      <c r="EY225" s="1"/>
      <c r="EZ225" s="1"/>
      <c r="FA225" s="1"/>
      <c r="FB225" s="1"/>
      <c r="FC225" s="1"/>
      <c r="FD225" s="1"/>
      <c r="FE225" s="1"/>
      <c r="FF225" s="1"/>
      <c r="FG225" s="1"/>
      <c r="FH225" s="1"/>
      <c r="FI225" s="1"/>
      <c r="FJ225" s="1"/>
      <c r="FK225" s="1"/>
    </row>
    <row r="226" spans="1:167" customFormat="1" ht="40.9" customHeight="1">
      <c r="A226" s="244"/>
      <c r="B226" s="137"/>
      <c r="C226" s="211">
        <v>50</v>
      </c>
      <c r="D226" s="31" t="s">
        <v>189</v>
      </c>
      <c r="E226" s="31" t="s">
        <v>189</v>
      </c>
      <c r="F226" s="49" t="s">
        <v>207</v>
      </c>
      <c r="G226" s="31" t="s">
        <v>19</v>
      </c>
      <c r="H226" s="107">
        <f t="shared" si="13"/>
        <v>2758761.0000000005</v>
      </c>
      <c r="I226" s="48">
        <v>3310513.2</v>
      </c>
      <c r="J226" s="31" t="s">
        <v>128</v>
      </c>
      <c r="K226" s="31" t="s">
        <v>21</v>
      </c>
      <c r="L226" s="63" t="s">
        <v>192</v>
      </c>
      <c r="M226" s="49" t="s">
        <v>73</v>
      </c>
      <c r="N226" s="49" t="s">
        <v>470</v>
      </c>
      <c r="O226" s="49" t="s">
        <v>189</v>
      </c>
      <c r="P226" s="49">
        <v>117</v>
      </c>
      <c r="Q226" s="49">
        <v>0</v>
      </c>
      <c r="R226" s="49" t="s">
        <v>189</v>
      </c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  <c r="ER226" s="1"/>
      <c r="ES226" s="1"/>
      <c r="ET226" s="1"/>
      <c r="EU226" s="1"/>
      <c r="EV226" s="1"/>
      <c r="EW226" s="1"/>
      <c r="EX226" s="1"/>
      <c r="EY226" s="1"/>
      <c r="EZ226" s="1"/>
      <c r="FA226" s="1"/>
      <c r="FB226" s="1"/>
      <c r="FC226" s="1"/>
      <c r="FD226" s="1"/>
      <c r="FE226" s="1"/>
      <c r="FF226" s="1"/>
      <c r="FG226" s="1"/>
      <c r="FH226" s="1"/>
      <c r="FI226" s="1"/>
      <c r="FJ226" s="1"/>
      <c r="FK226" s="1"/>
    </row>
    <row r="227" spans="1:167" customFormat="1" ht="40.9" customHeight="1">
      <c r="A227" s="244"/>
      <c r="B227" s="137"/>
      <c r="C227" s="211">
        <v>51</v>
      </c>
      <c r="D227" s="31" t="s">
        <v>189</v>
      </c>
      <c r="E227" s="31" t="s">
        <v>189</v>
      </c>
      <c r="F227" s="49" t="s">
        <v>631</v>
      </c>
      <c r="G227" s="31" t="s">
        <v>19</v>
      </c>
      <c r="H227" s="107">
        <f t="shared" si="13"/>
        <v>24834264.166666668</v>
      </c>
      <c r="I227" s="48">
        <v>29801117</v>
      </c>
      <c r="J227" s="31" t="s">
        <v>128</v>
      </c>
      <c r="K227" s="31" t="s">
        <v>21</v>
      </c>
      <c r="L227" s="63" t="s">
        <v>192</v>
      </c>
      <c r="M227" s="49" t="s">
        <v>73</v>
      </c>
      <c r="N227" s="49" t="s">
        <v>193</v>
      </c>
      <c r="O227" s="49"/>
      <c r="P227" s="49">
        <v>113</v>
      </c>
      <c r="Q227" s="49">
        <v>0</v>
      </c>
      <c r="R227" s="49" t="s">
        <v>189</v>
      </c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  <c r="ES227" s="1"/>
      <c r="ET227" s="1"/>
      <c r="EU227" s="1"/>
      <c r="EV227" s="1"/>
      <c r="EW227" s="1"/>
      <c r="EX227" s="1"/>
      <c r="EY227" s="1"/>
      <c r="EZ227" s="1"/>
      <c r="FA227" s="1"/>
      <c r="FB227" s="1"/>
      <c r="FC227" s="1"/>
      <c r="FD227" s="1"/>
      <c r="FE227" s="1"/>
      <c r="FF227" s="1"/>
      <c r="FG227" s="1"/>
      <c r="FH227" s="1"/>
      <c r="FI227" s="1"/>
      <c r="FJ227" s="1"/>
      <c r="FK227" s="1"/>
    </row>
    <row r="228" spans="1:167" customFormat="1" ht="40.9" customHeight="1">
      <c r="A228" s="244"/>
      <c r="B228" s="137"/>
      <c r="C228" s="211">
        <v>52</v>
      </c>
      <c r="D228" s="31" t="s">
        <v>189</v>
      </c>
      <c r="E228" s="31" t="s">
        <v>189</v>
      </c>
      <c r="F228" s="49" t="s">
        <v>201</v>
      </c>
      <c r="G228" s="31" t="s">
        <v>19</v>
      </c>
      <c r="H228" s="107">
        <f t="shared" si="13"/>
        <v>2125000</v>
      </c>
      <c r="I228" s="48">
        <v>2550000</v>
      </c>
      <c r="J228" s="31" t="s">
        <v>128</v>
      </c>
      <c r="K228" s="31" t="s">
        <v>21</v>
      </c>
      <c r="L228" s="63" t="s">
        <v>471</v>
      </c>
      <c r="M228" s="49" t="s">
        <v>73</v>
      </c>
      <c r="N228" s="49" t="s">
        <v>470</v>
      </c>
      <c r="O228" s="49"/>
      <c r="P228" s="49">
        <v>102</v>
      </c>
      <c r="Q228" s="49">
        <v>0</v>
      </c>
      <c r="R228" s="49" t="s">
        <v>189</v>
      </c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  <c r="EQ228" s="1"/>
      <c r="ER228" s="1"/>
      <c r="ES228" s="1"/>
      <c r="ET228" s="1"/>
      <c r="EU228" s="1"/>
      <c r="EV228" s="1"/>
      <c r="EW228" s="1"/>
      <c r="EX228" s="1"/>
      <c r="EY228" s="1"/>
      <c r="EZ228" s="1"/>
      <c r="FA228" s="1"/>
      <c r="FB228" s="1"/>
      <c r="FC228" s="1"/>
      <c r="FD228" s="1"/>
      <c r="FE228" s="1"/>
      <c r="FF228" s="1"/>
      <c r="FG228" s="1"/>
      <c r="FH228" s="1"/>
      <c r="FI228" s="1"/>
      <c r="FJ228" s="1"/>
      <c r="FK228" s="1"/>
    </row>
    <row r="229" spans="1:167" customFormat="1" ht="40.9" customHeight="1">
      <c r="A229" s="244"/>
      <c r="B229" s="137"/>
      <c r="C229" s="211">
        <v>53</v>
      </c>
      <c r="D229" s="31" t="s">
        <v>189</v>
      </c>
      <c r="E229" s="31" t="s">
        <v>189</v>
      </c>
      <c r="F229" s="49" t="s">
        <v>195</v>
      </c>
      <c r="G229" s="31" t="s">
        <v>19</v>
      </c>
      <c r="H229" s="107">
        <f t="shared" si="13"/>
        <v>12916666.666666668</v>
      </c>
      <c r="I229" s="48">
        <v>15500000</v>
      </c>
      <c r="J229" s="31" t="s">
        <v>128</v>
      </c>
      <c r="K229" s="31" t="s">
        <v>21</v>
      </c>
      <c r="L229" s="63" t="s">
        <v>192</v>
      </c>
      <c r="M229" s="49" t="s">
        <v>73</v>
      </c>
      <c r="N229" s="49" t="s">
        <v>470</v>
      </c>
      <c r="O229" s="49"/>
      <c r="P229" s="49">
        <v>88</v>
      </c>
      <c r="Q229" s="49">
        <v>58</v>
      </c>
      <c r="R229" s="49" t="s">
        <v>189</v>
      </c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  <c r="EQ229" s="1"/>
      <c r="ER229" s="1"/>
      <c r="ES229" s="1"/>
      <c r="ET229" s="1"/>
      <c r="EU229" s="1"/>
      <c r="EV229" s="1"/>
      <c r="EW229" s="1"/>
      <c r="EX229" s="1"/>
      <c r="EY229" s="1"/>
      <c r="EZ229" s="1"/>
      <c r="FA229" s="1"/>
      <c r="FB229" s="1"/>
      <c r="FC229" s="1"/>
      <c r="FD229" s="1"/>
      <c r="FE229" s="1"/>
      <c r="FF229" s="1"/>
      <c r="FG229" s="1"/>
      <c r="FH229" s="1"/>
      <c r="FI229" s="1"/>
      <c r="FJ229" s="1"/>
      <c r="FK229" s="1"/>
    </row>
    <row r="230" spans="1:167" customFormat="1" ht="40.9" customHeight="1">
      <c r="A230" s="244"/>
      <c r="B230" s="137"/>
      <c r="C230" s="211">
        <v>54</v>
      </c>
      <c r="D230" s="31" t="s">
        <v>189</v>
      </c>
      <c r="E230" s="31" t="s">
        <v>189</v>
      </c>
      <c r="F230" s="49" t="s">
        <v>210</v>
      </c>
      <c r="G230" s="31" t="s">
        <v>19</v>
      </c>
      <c r="H230" s="107">
        <f t="shared" si="13"/>
        <v>1099750</v>
      </c>
      <c r="I230" s="48">
        <v>1319700</v>
      </c>
      <c r="J230" s="31" t="s">
        <v>128</v>
      </c>
      <c r="K230" s="31" t="s">
        <v>21</v>
      </c>
      <c r="L230" s="63" t="s">
        <v>211</v>
      </c>
      <c r="M230" s="49" t="s">
        <v>73</v>
      </c>
      <c r="N230" s="49" t="s">
        <v>193</v>
      </c>
      <c r="O230" s="49"/>
      <c r="P230" s="49">
        <v>88</v>
      </c>
      <c r="Q230" s="49">
        <v>44</v>
      </c>
      <c r="R230" s="49" t="s">
        <v>189</v>
      </c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  <c r="EQ230" s="1"/>
      <c r="ER230" s="1"/>
      <c r="ES230" s="1"/>
      <c r="ET230" s="1"/>
      <c r="EU230" s="1"/>
      <c r="EV230" s="1"/>
      <c r="EW230" s="1"/>
      <c r="EX230" s="1"/>
      <c r="EY230" s="1"/>
      <c r="EZ230" s="1"/>
      <c r="FA230" s="1"/>
      <c r="FB230" s="1"/>
      <c r="FC230" s="1"/>
      <c r="FD230" s="1"/>
      <c r="FE230" s="1"/>
      <c r="FF230" s="1"/>
      <c r="FG230" s="1"/>
      <c r="FH230" s="1"/>
      <c r="FI230" s="1"/>
      <c r="FJ230" s="1"/>
      <c r="FK230" s="1"/>
    </row>
    <row r="231" spans="1:167" customFormat="1" ht="40.9" customHeight="1">
      <c r="A231" s="244"/>
      <c r="B231" s="137"/>
      <c r="C231" s="211">
        <v>55</v>
      </c>
      <c r="D231" s="31" t="s">
        <v>189</v>
      </c>
      <c r="E231" s="31" t="s">
        <v>189</v>
      </c>
      <c r="F231" s="49" t="s">
        <v>208</v>
      </c>
      <c r="G231" s="31" t="s">
        <v>19</v>
      </c>
      <c r="H231" s="107">
        <f t="shared" si="13"/>
        <v>1666666.6666666667</v>
      </c>
      <c r="I231" s="48">
        <v>2000000</v>
      </c>
      <c r="J231" s="31" t="s">
        <v>128</v>
      </c>
      <c r="K231" s="31" t="s">
        <v>21</v>
      </c>
      <c r="L231" s="63" t="s">
        <v>472</v>
      </c>
      <c r="M231" s="49" t="s">
        <v>73</v>
      </c>
      <c r="N231" s="49" t="s">
        <v>209</v>
      </c>
      <c r="O231" s="49"/>
      <c r="P231" s="49">
        <v>73</v>
      </c>
      <c r="Q231" s="49">
        <v>6</v>
      </c>
      <c r="R231" s="49" t="s">
        <v>189</v>
      </c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  <c r="EQ231" s="1"/>
      <c r="ER231" s="1"/>
      <c r="ES231" s="1"/>
      <c r="ET231" s="1"/>
      <c r="EU231" s="1"/>
      <c r="EV231" s="1"/>
      <c r="EW231" s="1"/>
      <c r="EX231" s="1"/>
      <c r="EY231" s="1"/>
      <c r="EZ231" s="1"/>
      <c r="FA231" s="1"/>
      <c r="FB231" s="1"/>
      <c r="FC231" s="1"/>
      <c r="FD231" s="1"/>
      <c r="FE231" s="1"/>
      <c r="FF231" s="1"/>
      <c r="FG231" s="1"/>
      <c r="FH231" s="1"/>
      <c r="FI231" s="1"/>
      <c r="FJ231" s="1"/>
      <c r="FK231" s="1"/>
    </row>
    <row r="232" spans="1:167" customFormat="1" ht="40.9" customHeight="1">
      <c r="A232" s="244"/>
      <c r="B232" s="137"/>
      <c r="C232" s="211">
        <v>56</v>
      </c>
      <c r="D232" s="31" t="s">
        <v>189</v>
      </c>
      <c r="E232" s="31" t="s">
        <v>189</v>
      </c>
      <c r="F232" s="49" t="s">
        <v>212</v>
      </c>
      <c r="G232" s="31" t="s">
        <v>19</v>
      </c>
      <c r="H232" s="107">
        <f t="shared" si="13"/>
        <v>833333.33333333337</v>
      </c>
      <c r="I232" s="48">
        <v>1000000</v>
      </c>
      <c r="J232" s="31" t="s">
        <v>128</v>
      </c>
      <c r="K232" s="31" t="s">
        <v>21</v>
      </c>
      <c r="L232" s="63" t="s">
        <v>213</v>
      </c>
      <c r="M232" s="49" t="s">
        <v>73</v>
      </c>
      <c r="N232" s="49" t="s">
        <v>473</v>
      </c>
      <c r="O232" s="49"/>
      <c r="P232" s="49">
        <v>73</v>
      </c>
      <c r="Q232" s="49">
        <v>0</v>
      </c>
      <c r="R232" s="49" t="s">
        <v>189</v>
      </c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  <c r="EQ232" s="1"/>
      <c r="ER232" s="1"/>
      <c r="ES232" s="1"/>
      <c r="ET232" s="1"/>
      <c r="EU232" s="1"/>
      <c r="EV232" s="1"/>
      <c r="EW232" s="1"/>
      <c r="EX232" s="1"/>
      <c r="EY232" s="1"/>
      <c r="EZ232" s="1"/>
      <c r="FA232" s="1"/>
      <c r="FB232" s="1"/>
      <c r="FC232" s="1"/>
      <c r="FD232" s="1"/>
      <c r="FE232" s="1"/>
      <c r="FF232" s="1"/>
      <c r="FG232" s="1"/>
      <c r="FH232" s="1"/>
      <c r="FI232" s="1"/>
      <c r="FJ232" s="1"/>
      <c r="FK232" s="1"/>
    </row>
    <row r="233" spans="1:167" customFormat="1" ht="40.9" customHeight="1">
      <c r="A233" s="244"/>
      <c r="B233" s="137"/>
      <c r="C233" s="211">
        <v>1</v>
      </c>
      <c r="D233" s="31" t="s">
        <v>189</v>
      </c>
      <c r="E233" s="31" t="s">
        <v>189</v>
      </c>
      <c r="F233" s="49" t="s">
        <v>224</v>
      </c>
      <c r="G233" s="31" t="s">
        <v>169</v>
      </c>
      <c r="H233" s="107">
        <f t="shared" ref="H233:H269" si="14">I233/1.2</f>
        <v>833333.33333333337</v>
      </c>
      <c r="I233" s="48">
        <v>1000000</v>
      </c>
      <c r="J233" s="31" t="s">
        <v>128</v>
      </c>
      <c r="K233" s="31" t="s">
        <v>21</v>
      </c>
      <c r="L233" s="63" t="s">
        <v>225</v>
      </c>
      <c r="M233" s="49" t="s">
        <v>73</v>
      </c>
      <c r="N233" s="49" t="s">
        <v>216</v>
      </c>
      <c r="O233" s="49" t="s">
        <v>189</v>
      </c>
      <c r="P233" s="49">
        <v>117</v>
      </c>
      <c r="Q233" s="49">
        <v>12</v>
      </c>
      <c r="R233" s="49" t="s">
        <v>189</v>
      </c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  <c r="EQ233" s="1"/>
      <c r="ER233" s="1"/>
      <c r="ES233" s="1"/>
      <c r="ET233" s="1"/>
      <c r="EU233" s="1"/>
      <c r="EV233" s="1"/>
      <c r="EW233" s="1"/>
      <c r="EX233" s="1"/>
      <c r="EY233" s="1"/>
      <c r="EZ233" s="1"/>
      <c r="FA233" s="1"/>
      <c r="FB233" s="1"/>
      <c r="FC233" s="1"/>
      <c r="FD233" s="1"/>
      <c r="FE233" s="1"/>
      <c r="FF233" s="1"/>
      <c r="FG233" s="1"/>
      <c r="FH233" s="1"/>
      <c r="FI233" s="1"/>
      <c r="FJ233" s="1"/>
      <c r="FK233" s="1"/>
    </row>
    <row r="234" spans="1:167" customFormat="1" ht="40.9" customHeight="1">
      <c r="A234" s="244"/>
      <c r="B234" s="137"/>
      <c r="C234" s="211">
        <v>1</v>
      </c>
      <c r="D234" s="31" t="s">
        <v>189</v>
      </c>
      <c r="E234" s="31" t="s">
        <v>189</v>
      </c>
      <c r="F234" s="49" t="s">
        <v>288</v>
      </c>
      <c r="G234" s="31" t="s">
        <v>169</v>
      </c>
      <c r="H234" s="107">
        <f t="shared" si="14"/>
        <v>100000</v>
      </c>
      <c r="I234" s="48">
        <v>120000</v>
      </c>
      <c r="J234" s="31" t="s">
        <v>128</v>
      </c>
      <c r="K234" s="31" t="s">
        <v>21</v>
      </c>
      <c r="L234" s="63" t="s">
        <v>289</v>
      </c>
      <c r="M234" s="49" t="s">
        <v>73</v>
      </c>
      <c r="N234" s="49" t="s">
        <v>216</v>
      </c>
      <c r="O234" s="49" t="s">
        <v>189</v>
      </c>
      <c r="P234" s="49">
        <v>117</v>
      </c>
      <c r="Q234" s="49">
        <v>12</v>
      </c>
      <c r="R234" s="49" t="s">
        <v>189</v>
      </c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  <c r="EQ234" s="1"/>
      <c r="ER234" s="1"/>
      <c r="ES234" s="1"/>
      <c r="ET234" s="1"/>
      <c r="EU234" s="1"/>
      <c r="EV234" s="1"/>
      <c r="EW234" s="1"/>
      <c r="EX234" s="1"/>
      <c r="EY234" s="1"/>
      <c r="EZ234" s="1"/>
      <c r="FA234" s="1"/>
      <c r="FB234" s="1"/>
      <c r="FC234" s="1"/>
      <c r="FD234" s="1"/>
      <c r="FE234" s="1"/>
      <c r="FF234" s="1"/>
      <c r="FG234" s="1"/>
      <c r="FH234" s="1"/>
      <c r="FI234" s="1"/>
      <c r="FJ234" s="1"/>
      <c r="FK234" s="1"/>
    </row>
    <row r="235" spans="1:167" customFormat="1" ht="40.9" customHeight="1">
      <c r="A235" s="244"/>
      <c r="B235" s="137"/>
      <c r="C235" s="211">
        <v>2</v>
      </c>
      <c r="D235" s="31" t="s">
        <v>189</v>
      </c>
      <c r="E235" s="31" t="s">
        <v>189</v>
      </c>
      <c r="F235" s="49" t="s">
        <v>290</v>
      </c>
      <c r="G235" s="31" t="s">
        <v>169</v>
      </c>
      <c r="H235" s="107">
        <f t="shared" si="14"/>
        <v>166666.66666666669</v>
      </c>
      <c r="I235" s="48">
        <v>200000</v>
      </c>
      <c r="J235" s="31" t="s">
        <v>128</v>
      </c>
      <c r="K235" s="31" t="s">
        <v>21</v>
      </c>
      <c r="L235" s="63" t="s">
        <v>289</v>
      </c>
      <c r="M235" s="49" t="s">
        <v>73</v>
      </c>
      <c r="N235" s="49" t="s">
        <v>223</v>
      </c>
      <c r="O235" s="49" t="s">
        <v>189</v>
      </c>
      <c r="P235" s="49">
        <v>117</v>
      </c>
      <c r="Q235" s="49">
        <v>6</v>
      </c>
      <c r="R235" s="49" t="s">
        <v>189</v>
      </c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  <c r="EQ235" s="1"/>
      <c r="ER235" s="1"/>
      <c r="ES235" s="1"/>
      <c r="ET235" s="1"/>
      <c r="EU235" s="1"/>
      <c r="EV235" s="1"/>
      <c r="EW235" s="1"/>
      <c r="EX235" s="1"/>
      <c r="EY235" s="1"/>
      <c r="EZ235" s="1"/>
      <c r="FA235" s="1"/>
      <c r="FB235" s="1"/>
      <c r="FC235" s="1"/>
      <c r="FD235" s="1"/>
      <c r="FE235" s="1"/>
      <c r="FF235" s="1"/>
      <c r="FG235" s="1"/>
      <c r="FH235" s="1"/>
      <c r="FI235" s="1"/>
      <c r="FJ235" s="1"/>
      <c r="FK235" s="1"/>
    </row>
    <row r="236" spans="1:167" customFormat="1" ht="40.9" customHeight="1">
      <c r="A236" s="244"/>
      <c r="B236" s="137"/>
      <c r="C236" s="211">
        <v>2</v>
      </c>
      <c r="D236" s="79" t="s">
        <v>189</v>
      </c>
      <c r="E236" s="79" t="s">
        <v>189</v>
      </c>
      <c r="F236" s="80" t="s">
        <v>217</v>
      </c>
      <c r="G236" s="79" t="s">
        <v>169</v>
      </c>
      <c r="H236" s="107">
        <f t="shared" si="14"/>
        <v>1500000</v>
      </c>
      <c r="I236" s="81">
        <v>1800000</v>
      </c>
      <c r="J236" s="79" t="s">
        <v>128</v>
      </c>
      <c r="K236" s="79" t="s">
        <v>21</v>
      </c>
      <c r="L236" s="82" t="s">
        <v>218</v>
      </c>
      <c r="M236" s="80" t="s">
        <v>73</v>
      </c>
      <c r="N236" s="80" t="s">
        <v>216</v>
      </c>
      <c r="O236" s="80" t="s">
        <v>189</v>
      </c>
      <c r="P236" s="80">
        <v>117</v>
      </c>
      <c r="Q236" s="49">
        <v>6</v>
      </c>
      <c r="R236" s="49" t="s">
        <v>189</v>
      </c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  <c r="EQ236" s="1"/>
      <c r="ER236" s="1"/>
      <c r="ES236" s="1"/>
      <c r="ET236" s="1"/>
      <c r="EU236" s="1"/>
      <c r="EV236" s="1"/>
      <c r="EW236" s="1"/>
      <c r="EX236" s="1"/>
      <c r="EY236" s="1"/>
      <c r="EZ236" s="1"/>
      <c r="FA236" s="1"/>
      <c r="FB236" s="1"/>
      <c r="FC236" s="1"/>
      <c r="FD236" s="1"/>
      <c r="FE236" s="1"/>
      <c r="FF236" s="1"/>
      <c r="FG236" s="1"/>
      <c r="FH236" s="1"/>
      <c r="FI236" s="1"/>
      <c r="FJ236" s="1"/>
      <c r="FK236" s="1"/>
    </row>
    <row r="237" spans="1:167" customFormat="1" ht="40.9" customHeight="1">
      <c r="A237" s="244"/>
      <c r="B237" s="137"/>
      <c r="C237" s="173">
        <v>3</v>
      </c>
      <c r="D237" s="174" t="s">
        <v>189</v>
      </c>
      <c r="E237" s="174" t="s">
        <v>189</v>
      </c>
      <c r="F237" s="175" t="s">
        <v>632</v>
      </c>
      <c r="G237" s="174" t="s">
        <v>169</v>
      </c>
      <c r="H237" s="107">
        <f>I237/1.2</f>
        <v>1250000</v>
      </c>
      <c r="I237" s="176">
        <v>1500000</v>
      </c>
      <c r="J237" s="174" t="s">
        <v>128</v>
      </c>
      <c r="K237" s="174" t="s">
        <v>21</v>
      </c>
      <c r="L237" s="177" t="s">
        <v>222</v>
      </c>
      <c r="M237" s="175" t="s">
        <v>73</v>
      </c>
      <c r="N237" s="175" t="s">
        <v>223</v>
      </c>
      <c r="O237" s="175" t="s">
        <v>189</v>
      </c>
      <c r="P237" s="175">
        <v>112</v>
      </c>
      <c r="Q237" s="49">
        <v>6</v>
      </c>
      <c r="R237" s="49" t="s">
        <v>189</v>
      </c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  <c r="EL237" s="1"/>
      <c r="EM237" s="1"/>
      <c r="EN237" s="1"/>
      <c r="EO237" s="1"/>
      <c r="EP237" s="1"/>
      <c r="EQ237" s="1"/>
      <c r="ER237" s="1"/>
      <c r="ES237" s="1"/>
      <c r="ET237" s="1"/>
      <c r="EU237" s="1"/>
      <c r="EV237" s="1"/>
      <c r="EW237" s="1"/>
      <c r="EX237" s="1"/>
      <c r="EY237" s="1"/>
      <c r="EZ237" s="1"/>
      <c r="FA237" s="1"/>
      <c r="FB237" s="1"/>
      <c r="FC237" s="1"/>
      <c r="FD237" s="1"/>
      <c r="FE237" s="1"/>
      <c r="FF237" s="1"/>
      <c r="FG237" s="1"/>
      <c r="FH237" s="1"/>
      <c r="FI237" s="1"/>
      <c r="FJ237" s="1"/>
      <c r="FK237" s="1"/>
    </row>
    <row r="238" spans="1:167" customFormat="1" ht="40.9" customHeight="1">
      <c r="A238" s="244"/>
      <c r="B238" s="137"/>
      <c r="C238" s="173">
        <v>3</v>
      </c>
      <c r="D238" s="174" t="s">
        <v>189</v>
      </c>
      <c r="E238" s="174" t="s">
        <v>189</v>
      </c>
      <c r="F238" s="175" t="s">
        <v>214</v>
      </c>
      <c r="G238" s="174" t="s">
        <v>169</v>
      </c>
      <c r="H238" s="107">
        <f>I238/1.2</f>
        <v>1666666.6666666667</v>
      </c>
      <c r="I238" s="176">
        <v>2000000</v>
      </c>
      <c r="J238" s="174" t="s">
        <v>128</v>
      </c>
      <c r="K238" s="174" t="s">
        <v>21</v>
      </c>
      <c r="L238" s="177" t="s">
        <v>215</v>
      </c>
      <c r="M238" s="175" t="s">
        <v>73</v>
      </c>
      <c r="N238" s="175" t="s">
        <v>216</v>
      </c>
      <c r="O238" s="175" t="s">
        <v>189</v>
      </c>
      <c r="P238" s="175">
        <v>112</v>
      </c>
      <c r="Q238" s="49">
        <v>6</v>
      </c>
      <c r="R238" s="49" t="s">
        <v>189</v>
      </c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  <c r="EL238" s="1"/>
      <c r="EM238" s="1"/>
      <c r="EN238" s="1"/>
      <c r="EO238" s="1"/>
      <c r="EP238" s="1"/>
      <c r="EQ238" s="1"/>
      <c r="ER238" s="1"/>
      <c r="ES238" s="1"/>
      <c r="ET238" s="1"/>
      <c r="EU238" s="1"/>
      <c r="EV238" s="1"/>
      <c r="EW238" s="1"/>
      <c r="EX238" s="1"/>
      <c r="EY238" s="1"/>
      <c r="EZ238" s="1"/>
      <c r="FA238" s="1"/>
      <c r="FB238" s="1"/>
      <c r="FC238" s="1"/>
      <c r="FD238" s="1"/>
      <c r="FE238" s="1"/>
      <c r="FF238" s="1"/>
      <c r="FG238" s="1"/>
      <c r="FH238" s="1"/>
      <c r="FI238" s="1"/>
      <c r="FJ238" s="1"/>
      <c r="FK238" s="1"/>
    </row>
    <row r="239" spans="1:167" customFormat="1" ht="40.9" customHeight="1">
      <c r="A239" s="244"/>
      <c r="B239" s="137"/>
      <c r="C239" s="173">
        <v>4</v>
      </c>
      <c r="D239" s="174" t="s">
        <v>189</v>
      </c>
      <c r="E239" s="174" t="s">
        <v>189</v>
      </c>
      <c r="F239" s="175" t="s">
        <v>294</v>
      </c>
      <c r="G239" s="174" t="s">
        <v>169</v>
      </c>
      <c r="H239" s="107">
        <f t="shared" si="14"/>
        <v>83333.333333333343</v>
      </c>
      <c r="I239" s="176">
        <v>100000</v>
      </c>
      <c r="J239" s="174" t="s">
        <v>128</v>
      </c>
      <c r="K239" s="174" t="s">
        <v>21</v>
      </c>
      <c r="L239" s="177" t="s">
        <v>218</v>
      </c>
      <c r="M239" s="175" t="s">
        <v>73</v>
      </c>
      <c r="N239" s="175" t="s">
        <v>287</v>
      </c>
      <c r="O239" s="175" t="s">
        <v>189</v>
      </c>
      <c r="P239" s="175">
        <v>107</v>
      </c>
      <c r="Q239" s="49">
        <v>6</v>
      </c>
      <c r="R239" s="49" t="s">
        <v>189</v>
      </c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  <c r="EL239" s="1"/>
      <c r="EM239" s="1"/>
      <c r="EN239" s="1"/>
      <c r="EO239" s="1"/>
      <c r="EP239" s="1"/>
      <c r="EQ239" s="1"/>
      <c r="ER239" s="1"/>
      <c r="ES239" s="1"/>
      <c r="ET239" s="1"/>
      <c r="EU239" s="1"/>
      <c r="EV239" s="1"/>
      <c r="EW239" s="1"/>
      <c r="EX239" s="1"/>
      <c r="EY239" s="1"/>
      <c r="EZ239" s="1"/>
      <c r="FA239" s="1"/>
      <c r="FB239" s="1"/>
      <c r="FC239" s="1"/>
      <c r="FD239" s="1"/>
      <c r="FE239" s="1"/>
      <c r="FF239" s="1"/>
      <c r="FG239" s="1"/>
      <c r="FH239" s="1"/>
      <c r="FI239" s="1"/>
      <c r="FJ239" s="1"/>
      <c r="FK239" s="1"/>
    </row>
    <row r="240" spans="1:167" customFormat="1" ht="40.9" customHeight="1">
      <c r="A240" s="244"/>
      <c r="B240" s="137"/>
      <c r="C240" s="173">
        <v>4</v>
      </c>
      <c r="D240" s="174" t="s">
        <v>189</v>
      </c>
      <c r="E240" s="174" t="s">
        <v>189</v>
      </c>
      <c r="F240" s="175" t="s">
        <v>295</v>
      </c>
      <c r="G240" s="174" t="s">
        <v>169</v>
      </c>
      <c r="H240" s="107">
        <f t="shared" si="14"/>
        <v>83333.333333333343</v>
      </c>
      <c r="I240" s="176">
        <v>100000</v>
      </c>
      <c r="J240" s="174" t="s">
        <v>128</v>
      </c>
      <c r="K240" s="174" t="s">
        <v>21</v>
      </c>
      <c r="L240" s="177" t="s">
        <v>218</v>
      </c>
      <c r="M240" s="175" t="s">
        <v>73</v>
      </c>
      <c r="N240" s="175" t="s">
        <v>287</v>
      </c>
      <c r="O240" s="175" t="s">
        <v>189</v>
      </c>
      <c r="P240" s="175">
        <v>107</v>
      </c>
      <c r="Q240" s="49">
        <v>6</v>
      </c>
      <c r="R240" s="49" t="s">
        <v>189</v>
      </c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  <c r="EL240" s="1"/>
      <c r="EM240" s="1"/>
      <c r="EN240" s="1"/>
      <c r="EO240" s="1"/>
      <c r="EP240" s="1"/>
      <c r="EQ240" s="1"/>
      <c r="ER240" s="1"/>
      <c r="ES240" s="1"/>
      <c r="ET240" s="1"/>
      <c r="EU240" s="1"/>
      <c r="EV240" s="1"/>
      <c r="EW240" s="1"/>
      <c r="EX240" s="1"/>
      <c r="EY240" s="1"/>
      <c r="EZ240" s="1"/>
      <c r="FA240" s="1"/>
      <c r="FB240" s="1"/>
      <c r="FC240" s="1"/>
      <c r="FD240" s="1"/>
      <c r="FE240" s="1"/>
      <c r="FF240" s="1"/>
      <c r="FG240" s="1"/>
      <c r="FH240" s="1"/>
      <c r="FI240" s="1"/>
      <c r="FJ240" s="1"/>
      <c r="FK240" s="1"/>
    </row>
    <row r="241" spans="1:167" customFormat="1" ht="40.9" customHeight="1">
      <c r="A241" s="244"/>
      <c r="B241" s="137"/>
      <c r="C241" s="173">
        <v>5</v>
      </c>
      <c r="D241" s="174" t="s">
        <v>189</v>
      </c>
      <c r="E241" s="174" t="s">
        <v>189</v>
      </c>
      <c r="F241" s="175" t="s">
        <v>219</v>
      </c>
      <c r="G241" s="174" t="s">
        <v>169</v>
      </c>
      <c r="H241" s="107">
        <f t="shared" si="14"/>
        <v>1250000</v>
      </c>
      <c r="I241" s="176">
        <v>1500000</v>
      </c>
      <c r="J241" s="174" t="s">
        <v>128</v>
      </c>
      <c r="K241" s="174" t="s">
        <v>21</v>
      </c>
      <c r="L241" s="177" t="s">
        <v>220</v>
      </c>
      <c r="M241" s="175" t="s">
        <v>73</v>
      </c>
      <c r="N241" s="175" t="s">
        <v>216</v>
      </c>
      <c r="O241" s="175" t="s">
        <v>189</v>
      </c>
      <c r="P241" s="175">
        <v>87</v>
      </c>
      <c r="Q241" s="49">
        <v>6</v>
      </c>
      <c r="R241" s="49" t="s">
        <v>189</v>
      </c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  <c r="EI241" s="1"/>
      <c r="EJ241" s="1"/>
      <c r="EK241" s="1"/>
      <c r="EL241" s="1"/>
      <c r="EM241" s="1"/>
      <c r="EN241" s="1"/>
      <c r="EO241" s="1"/>
      <c r="EP241" s="1"/>
      <c r="EQ241" s="1"/>
      <c r="ER241" s="1"/>
      <c r="ES241" s="1"/>
      <c r="ET241" s="1"/>
      <c r="EU241" s="1"/>
      <c r="EV241" s="1"/>
      <c r="EW241" s="1"/>
      <c r="EX241" s="1"/>
      <c r="EY241" s="1"/>
      <c r="EZ241" s="1"/>
      <c r="FA241" s="1"/>
      <c r="FB241" s="1"/>
      <c r="FC241" s="1"/>
      <c r="FD241" s="1"/>
      <c r="FE241" s="1"/>
      <c r="FF241" s="1"/>
      <c r="FG241" s="1"/>
      <c r="FH241" s="1"/>
      <c r="FI241" s="1"/>
      <c r="FJ241" s="1"/>
      <c r="FK241" s="1"/>
    </row>
    <row r="242" spans="1:167" customFormat="1" ht="40.9" customHeight="1">
      <c r="A242" s="244"/>
      <c r="B242" s="137"/>
      <c r="C242" s="173">
        <v>5</v>
      </c>
      <c r="D242" s="174" t="s">
        <v>189</v>
      </c>
      <c r="E242" s="174" t="s">
        <v>189</v>
      </c>
      <c r="F242" s="175" t="s">
        <v>291</v>
      </c>
      <c r="G242" s="174" t="s">
        <v>169</v>
      </c>
      <c r="H242" s="107">
        <f t="shared" si="14"/>
        <v>166666.66666666669</v>
      </c>
      <c r="I242" s="176">
        <v>200000</v>
      </c>
      <c r="J242" s="174" t="s">
        <v>128</v>
      </c>
      <c r="K242" s="174" t="s">
        <v>21</v>
      </c>
      <c r="L242" s="177" t="s">
        <v>292</v>
      </c>
      <c r="M242" s="175" t="s">
        <v>73</v>
      </c>
      <c r="N242" s="175" t="s">
        <v>223</v>
      </c>
      <c r="O242" s="175" t="s">
        <v>189</v>
      </c>
      <c r="P242" s="175">
        <v>87</v>
      </c>
      <c r="Q242" s="49">
        <v>6</v>
      </c>
      <c r="R242" s="49" t="s">
        <v>189</v>
      </c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  <c r="EL242" s="1"/>
      <c r="EM242" s="1"/>
      <c r="EN242" s="1"/>
      <c r="EO242" s="1"/>
      <c r="EP242" s="1"/>
      <c r="EQ242" s="1"/>
      <c r="ER242" s="1"/>
      <c r="ES242" s="1"/>
      <c r="ET242" s="1"/>
      <c r="EU242" s="1"/>
      <c r="EV242" s="1"/>
      <c r="EW242" s="1"/>
      <c r="EX242" s="1"/>
      <c r="EY242" s="1"/>
      <c r="EZ242" s="1"/>
      <c r="FA242" s="1"/>
      <c r="FB242" s="1"/>
      <c r="FC242" s="1"/>
      <c r="FD242" s="1"/>
      <c r="FE242" s="1"/>
      <c r="FF242" s="1"/>
      <c r="FG242" s="1"/>
      <c r="FH242" s="1"/>
      <c r="FI242" s="1"/>
      <c r="FJ242" s="1"/>
      <c r="FK242" s="1"/>
    </row>
    <row r="243" spans="1:167" customFormat="1" ht="40.9" customHeight="1">
      <c r="A243" s="244"/>
      <c r="B243" s="137"/>
      <c r="C243" s="173">
        <v>5</v>
      </c>
      <c r="D243" s="174" t="s">
        <v>189</v>
      </c>
      <c r="E243" s="174" t="s">
        <v>189</v>
      </c>
      <c r="F243" s="175" t="s">
        <v>293</v>
      </c>
      <c r="G243" s="174" t="s">
        <v>169</v>
      </c>
      <c r="H243" s="107">
        <f t="shared" si="14"/>
        <v>66666.666666666672</v>
      </c>
      <c r="I243" s="241">
        <v>80000</v>
      </c>
      <c r="J243" s="174" t="s">
        <v>128</v>
      </c>
      <c r="K243" s="174" t="s">
        <v>21</v>
      </c>
      <c r="L243" s="177" t="s">
        <v>218</v>
      </c>
      <c r="M243" s="175" t="s">
        <v>73</v>
      </c>
      <c r="N243" s="175" t="s">
        <v>216</v>
      </c>
      <c r="O243" s="175" t="s">
        <v>189</v>
      </c>
      <c r="P243" s="175">
        <v>87</v>
      </c>
      <c r="Q243" s="49">
        <v>6</v>
      </c>
      <c r="R243" s="49" t="s">
        <v>189</v>
      </c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  <c r="EL243" s="1"/>
      <c r="EM243" s="1"/>
      <c r="EN243" s="1"/>
      <c r="EO243" s="1"/>
      <c r="EP243" s="1"/>
      <c r="EQ243" s="1"/>
      <c r="ER243" s="1"/>
      <c r="ES243" s="1"/>
      <c r="ET243" s="1"/>
      <c r="EU243" s="1"/>
      <c r="EV243" s="1"/>
      <c r="EW243" s="1"/>
      <c r="EX243" s="1"/>
      <c r="EY243" s="1"/>
      <c r="EZ243" s="1"/>
      <c r="FA243" s="1"/>
      <c r="FB243" s="1"/>
      <c r="FC243" s="1"/>
      <c r="FD243" s="1"/>
      <c r="FE243" s="1"/>
      <c r="FF243" s="1"/>
      <c r="FG243" s="1"/>
      <c r="FH243" s="1"/>
      <c r="FI243" s="1"/>
      <c r="FJ243" s="1"/>
      <c r="FK243" s="1"/>
    </row>
    <row r="244" spans="1:167" customFormat="1" ht="40.9" customHeight="1">
      <c r="A244" s="244"/>
      <c r="B244" s="137"/>
      <c r="C244" s="173">
        <v>6</v>
      </c>
      <c r="D244" s="174" t="s">
        <v>189</v>
      </c>
      <c r="E244" s="174" t="s">
        <v>189</v>
      </c>
      <c r="F244" s="175" t="s">
        <v>286</v>
      </c>
      <c r="G244" s="174" t="s">
        <v>169</v>
      </c>
      <c r="H244" s="107">
        <f t="shared" si="14"/>
        <v>666666.66666666674</v>
      </c>
      <c r="I244" s="176">
        <v>800000</v>
      </c>
      <c r="J244" s="174" t="s">
        <v>128</v>
      </c>
      <c r="K244" s="174" t="s">
        <v>21</v>
      </c>
      <c r="L244" s="177" t="s">
        <v>218</v>
      </c>
      <c r="M244" s="175" t="s">
        <v>73</v>
      </c>
      <c r="N244" s="175" t="s">
        <v>287</v>
      </c>
      <c r="O244" s="175" t="s">
        <v>189</v>
      </c>
      <c r="P244" s="175">
        <v>72</v>
      </c>
      <c r="Q244" s="49">
        <v>6</v>
      </c>
      <c r="R244" s="49" t="s">
        <v>189</v>
      </c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  <c r="EJ244" s="1"/>
      <c r="EK244" s="1"/>
      <c r="EL244" s="1"/>
      <c r="EM244" s="1"/>
      <c r="EN244" s="1"/>
      <c r="EO244" s="1"/>
      <c r="EP244" s="1"/>
      <c r="EQ244" s="1"/>
      <c r="ER244" s="1"/>
      <c r="ES244" s="1"/>
      <c r="ET244" s="1"/>
      <c r="EU244" s="1"/>
      <c r="EV244" s="1"/>
      <c r="EW244" s="1"/>
      <c r="EX244" s="1"/>
      <c r="EY244" s="1"/>
      <c r="EZ244" s="1"/>
      <c r="FA244" s="1"/>
      <c r="FB244" s="1"/>
      <c r="FC244" s="1"/>
      <c r="FD244" s="1"/>
      <c r="FE244" s="1"/>
      <c r="FF244" s="1"/>
      <c r="FG244" s="1"/>
      <c r="FH244" s="1"/>
      <c r="FI244" s="1"/>
      <c r="FJ244" s="1"/>
      <c r="FK244" s="1"/>
    </row>
    <row r="245" spans="1:167" customFormat="1" ht="40.9" customHeight="1">
      <c r="A245" s="244"/>
      <c r="B245" s="137"/>
      <c r="C245" s="173">
        <v>1</v>
      </c>
      <c r="D245" s="174" t="s">
        <v>189</v>
      </c>
      <c r="E245" s="174" t="s">
        <v>189</v>
      </c>
      <c r="F245" s="175" t="s">
        <v>226</v>
      </c>
      <c r="G245" s="174" t="s">
        <v>227</v>
      </c>
      <c r="H245" s="107">
        <f t="shared" si="14"/>
        <v>7014708.333333334</v>
      </c>
      <c r="I245" s="176">
        <v>8417650</v>
      </c>
      <c r="J245" s="174" t="s">
        <v>128</v>
      </c>
      <c r="K245" s="174" t="s">
        <v>21</v>
      </c>
      <c r="L245" s="177" t="s">
        <v>228</v>
      </c>
      <c r="M245" s="175" t="s">
        <v>73</v>
      </c>
      <c r="N245" s="175" t="s">
        <v>229</v>
      </c>
      <c r="O245" s="175" t="s">
        <v>189</v>
      </c>
      <c r="P245" s="175">
        <v>133</v>
      </c>
      <c r="Q245" s="49">
        <v>0</v>
      </c>
      <c r="R245" s="49" t="s">
        <v>189</v>
      </c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  <c r="EJ245" s="1"/>
      <c r="EK245" s="1"/>
      <c r="EL245" s="1"/>
      <c r="EM245" s="1"/>
      <c r="EN245" s="1"/>
      <c r="EO245" s="1"/>
      <c r="EP245" s="1"/>
      <c r="EQ245" s="1"/>
      <c r="ER245" s="1"/>
      <c r="ES245" s="1"/>
      <c r="ET245" s="1"/>
      <c r="EU245" s="1"/>
      <c r="EV245" s="1"/>
      <c r="EW245" s="1"/>
      <c r="EX245" s="1"/>
      <c r="EY245" s="1"/>
      <c r="EZ245" s="1"/>
      <c r="FA245" s="1"/>
      <c r="FB245" s="1"/>
      <c r="FC245" s="1"/>
      <c r="FD245" s="1"/>
      <c r="FE245" s="1"/>
      <c r="FF245" s="1"/>
      <c r="FG245" s="1"/>
      <c r="FH245" s="1"/>
      <c r="FI245" s="1"/>
      <c r="FJ245" s="1"/>
      <c r="FK245" s="1"/>
    </row>
    <row r="246" spans="1:167" customFormat="1" ht="40.9" customHeight="1">
      <c r="A246" s="244"/>
      <c r="B246" s="137"/>
      <c r="C246" s="185" t="s">
        <v>477</v>
      </c>
      <c r="D246" s="174" t="s">
        <v>189</v>
      </c>
      <c r="E246" s="174" t="s">
        <v>189</v>
      </c>
      <c r="F246" s="175" t="s">
        <v>474</v>
      </c>
      <c r="G246" s="174" t="s">
        <v>110</v>
      </c>
      <c r="H246" s="107">
        <f t="shared" si="14"/>
        <v>1459305.2916666667</v>
      </c>
      <c r="I246" s="176">
        <v>1751166.35</v>
      </c>
      <c r="J246" s="174" t="s">
        <v>128</v>
      </c>
      <c r="K246" s="31" t="s">
        <v>21</v>
      </c>
      <c r="L246" s="177" t="s">
        <v>231</v>
      </c>
      <c r="M246" s="175" t="s">
        <v>73</v>
      </c>
      <c r="N246" s="175" t="s">
        <v>231</v>
      </c>
      <c r="O246" s="175" t="s">
        <v>189</v>
      </c>
      <c r="P246" s="175"/>
      <c r="Q246" s="49">
        <v>0</v>
      </c>
      <c r="R246" s="49" t="s">
        <v>189</v>
      </c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  <c r="EJ246" s="1"/>
      <c r="EK246" s="1"/>
      <c r="EL246" s="1"/>
      <c r="EM246" s="1"/>
      <c r="EN246" s="1"/>
      <c r="EO246" s="1"/>
      <c r="EP246" s="1"/>
      <c r="EQ246" s="1"/>
      <c r="ER246" s="1"/>
      <c r="ES246" s="1"/>
      <c r="ET246" s="1"/>
      <c r="EU246" s="1"/>
      <c r="EV246" s="1"/>
      <c r="EW246" s="1"/>
      <c r="EX246" s="1"/>
      <c r="EY246" s="1"/>
      <c r="EZ246" s="1"/>
      <c r="FA246" s="1"/>
      <c r="FB246" s="1"/>
      <c r="FC246" s="1"/>
      <c r="FD246" s="1"/>
      <c r="FE246" s="1"/>
      <c r="FF246" s="1"/>
      <c r="FG246" s="1"/>
      <c r="FH246" s="1"/>
      <c r="FI246" s="1"/>
      <c r="FJ246" s="1"/>
      <c r="FK246" s="1"/>
    </row>
    <row r="247" spans="1:167" customFormat="1" ht="40.9" customHeight="1">
      <c r="A247" s="244"/>
      <c r="B247" s="137"/>
      <c r="C247" s="185" t="s">
        <v>477</v>
      </c>
      <c r="D247" s="174" t="s">
        <v>189</v>
      </c>
      <c r="E247" s="174" t="s">
        <v>189</v>
      </c>
      <c r="F247" s="175" t="s">
        <v>475</v>
      </c>
      <c r="G247" s="174" t="s">
        <v>110</v>
      </c>
      <c r="H247" s="107">
        <f t="shared" si="14"/>
        <v>8500000</v>
      </c>
      <c r="I247" s="176">
        <v>10200000</v>
      </c>
      <c r="J247" s="174" t="s">
        <v>128</v>
      </c>
      <c r="K247" s="31" t="s">
        <v>21</v>
      </c>
      <c r="L247" s="177" t="s">
        <v>231</v>
      </c>
      <c r="M247" s="175" t="s">
        <v>73</v>
      </c>
      <c r="N247" s="175" t="s">
        <v>231</v>
      </c>
      <c r="O247" s="175" t="s">
        <v>189</v>
      </c>
      <c r="P247" s="175"/>
      <c r="Q247" s="49">
        <v>0</v>
      </c>
      <c r="R247" s="49" t="s">
        <v>189</v>
      </c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  <c r="EI247" s="1"/>
      <c r="EJ247" s="1"/>
      <c r="EK247" s="1"/>
      <c r="EL247" s="1"/>
      <c r="EM247" s="1"/>
      <c r="EN247" s="1"/>
      <c r="EO247" s="1"/>
      <c r="EP247" s="1"/>
      <c r="EQ247" s="1"/>
      <c r="ER247" s="1"/>
      <c r="ES247" s="1"/>
      <c r="ET247" s="1"/>
      <c r="EU247" s="1"/>
      <c r="EV247" s="1"/>
      <c r="EW247" s="1"/>
      <c r="EX247" s="1"/>
      <c r="EY247" s="1"/>
      <c r="EZ247" s="1"/>
      <c r="FA247" s="1"/>
      <c r="FB247" s="1"/>
      <c r="FC247" s="1"/>
      <c r="FD247" s="1"/>
      <c r="FE247" s="1"/>
      <c r="FF247" s="1"/>
      <c r="FG247" s="1"/>
      <c r="FH247" s="1"/>
      <c r="FI247" s="1"/>
      <c r="FJ247" s="1"/>
      <c r="FK247" s="1"/>
    </row>
    <row r="248" spans="1:167" customFormat="1" ht="40.9" customHeight="1">
      <c r="A248" s="244"/>
      <c r="B248" s="137"/>
      <c r="C248" s="173">
        <v>1</v>
      </c>
      <c r="D248" s="174" t="s">
        <v>189</v>
      </c>
      <c r="E248" s="174" t="s">
        <v>189</v>
      </c>
      <c r="F248" s="175" t="s">
        <v>235</v>
      </c>
      <c r="G248" s="174" t="s">
        <v>110</v>
      </c>
      <c r="H248" s="107">
        <f t="shared" si="14"/>
        <v>4000000</v>
      </c>
      <c r="I248" s="176">
        <v>4800000</v>
      </c>
      <c r="J248" s="174" t="s">
        <v>128</v>
      </c>
      <c r="K248" s="174" t="s">
        <v>21</v>
      </c>
      <c r="L248" s="177" t="s">
        <v>231</v>
      </c>
      <c r="M248" s="175" t="s">
        <v>73</v>
      </c>
      <c r="N248" s="175" t="s">
        <v>231</v>
      </c>
      <c r="O248" s="175" t="s">
        <v>189</v>
      </c>
      <c r="P248" s="175">
        <v>152</v>
      </c>
      <c r="Q248" s="49">
        <v>0</v>
      </c>
      <c r="R248" s="49" t="s">
        <v>189</v>
      </c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  <c r="EH248" s="1"/>
      <c r="EI248" s="1"/>
      <c r="EJ248" s="1"/>
      <c r="EK248" s="1"/>
      <c r="EL248" s="1"/>
      <c r="EM248" s="1"/>
      <c r="EN248" s="1"/>
      <c r="EO248" s="1"/>
      <c r="EP248" s="1"/>
      <c r="EQ248" s="1"/>
      <c r="ER248" s="1"/>
      <c r="ES248" s="1"/>
      <c r="ET248" s="1"/>
      <c r="EU248" s="1"/>
      <c r="EV248" s="1"/>
      <c r="EW248" s="1"/>
      <c r="EX248" s="1"/>
      <c r="EY248" s="1"/>
      <c r="EZ248" s="1"/>
      <c r="FA248" s="1"/>
      <c r="FB248" s="1"/>
      <c r="FC248" s="1"/>
      <c r="FD248" s="1"/>
      <c r="FE248" s="1"/>
      <c r="FF248" s="1"/>
      <c r="FG248" s="1"/>
      <c r="FH248" s="1"/>
      <c r="FI248" s="1"/>
      <c r="FJ248" s="1"/>
      <c r="FK248" s="1"/>
    </row>
    <row r="249" spans="1:167" customFormat="1" ht="40.9" customHeight="1">
      <c r="A249" s="244"/>
      <c r="B249" s="137"/>
      <c r="C249" s="173">
        <v>1</v>
      </c>
      <c r="D249" s="174" t="s">
        <v>189</v>
      </c>
      <c r="E249" s="174" t="s">
        <v>189</v>
      </c>
      <c r="F249" s="175" t="s">
        <v>241</v>
      </c>
      <c r="G249" s="174" t="s">
        <v>110</v>
      </c>
      <c r="H249" s="107">
        <f t="shared" si="14"/>
        <v>1833333.3333333335</v>
      </c>
      <c r="I249" s="176">
        <v>2200000</v>
      </c>
      <c r="J249" s="174" t="s">
        <v>128</v>
      </c>
      <c r="K249" s="174" t="s">
        <v>21</v>
      </c>
      <c r="L249" s="177" t="s">
        <v>231</v>
      </c>
      <c r="M249" s="175" t="s">
        <v>73</v>
      </c>
      <c r="N249" s="175" t="s">
        <v>231</v>
      </c>
      <c r="O249" s="175" t="s">
        <v>189</v>
      </c>
      <c r="P249" s="175">
        <v>152</v>
      </c>
      <c r="Q249" s="49">
        <v>0</v>
      </c>
      <c r="R249" s="49" t="s">
        <v>189</v>
      </c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  <c r="EH249" s="1"/>
      <c r="EI249" s="1"/>
      <c r="EJ249" s="1"/>
      <c r="EK249" s="1"/>
      <c r="EL249" s="1"/>
      <c r="EM249" s="1"/>
      <c r="EN249" s="1"/>
      <c r="EO249" s="1"/>
      <c r="EP249" s="1"/>
      <c r="EQ249" s="1"/>
      <c r="ER249" s="1"/>
      <c r="ES249" s="1"/>
      <c r="ET249" s="1"/>
      <c r="EU249" s="1"/>
      <c r="EV249" s="1"/>
      <c r="EW249" s="1"/>
      <c r="EX249" s="1"/>
      <c r="EY249" s="1"/>
      <c r="EZ249" s="1"/>
      <c r="FA249" s="1"/>
      <c r="FB249" s="1"/>
      <c r="FC249" s="1"/>
      <c r="FD249" s="1"/>
      <c r="FE249" s="1"/>
      <c r="FF249" s="1"/>
      <c r="FG249" s="1"/>
      <c r="FH249" s="1"/>
      <c r="FI249" s="1"/>
      <c r="FJ249" s="1"/>
      <c r="FK249" s="1"/>
    </row>
    <row r="250" spans="1:167" customFormat="1" ht="40.9" customHeight="1">
      <c r="A250" s="244"/>
      <c r="B250" s="137"/>
      <c r="C250" s="173">
        <v>2</v>
      </c>
      <c r="D250" s="174" t="s">
        <v>189</v>
      </c>
      <c r="E250" s="174" t="s">
        <v>189</v>
      </c>
      <c r="F250" s="175" t="s">
        <v>476</v>
      </c>
      <c r="G250" s="174" t="s">
        <v>110</v>
      </c>
      <c r="H250" s="107">
        <f t="shared" si="14"/>
        <v>1930603.0000000002</v>
      </c>
      <c r="I250" s="176">
        <v>2316723.6</v>
      </c>
      <c r="J250" s="174" t="s">
        <v>128</v>
      </c>
      <c r="K250" s="174" t="s">
        <v>21</v>
      </c>
      <c r="L250" s="177" t="s">
        <v>231</v>
      </c>
      <c r="M250" s="175" t="s">
        <v>73</v>
      </c>
      <c r="N250" s="175" t="s">
        <v>231</v>
      </c>
      <c r="O250" s="175" t="s">
        <v>189</v>
      </c>
      <c r="P250" s="175">
        <v>132</v>
      </c>
      <c r="Q250" s="49">
        <v>0</v>
      </c>
      <c r="R250" s="49" t="s">
        <v>189</v>
      </c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  <c r="EH250" s="1"/>
      <c r="EI250" s="1"/>
      <c r="EJ250" s="1"/>
      <c r="EK250" s="1"/>
      <c r="EL250" s="1"/>
      <c r="EM250" s="1"/>
      <c r="EN250" s="1"/>
      <c r="EO250" s="1"/>
      <c r="EP250" s="1"/>
      <c r="EQ250" s="1"/>
      <c r="ER250" s="1"/>
      <c r="ES250" s="1"/>
      <c r="ET250" s="1"/>
      <c r="EU250" s="1"/>
      <c r="EV250" s="1"/>
      <c r="EW250" s="1"/>
      <c r="EX250" s="1"/>
      <c r="EY250" s="1"/>
      <c r="EZ250" s="1"/>
      <c r="FA250" s="1"/>
      <c r="FB250" s="1"/>
      <c r="FC250" s="1"/>
      <c r="FD250" s="1"/>
      <c r="FE250" s="1"/>
      <c r="FF250" s="1"/>
      <c r="FG250" s="1"/>
      <c r="FH250" s="1"/>
      <c r="FI250" s="1"/>
      <c r="FJ250" s="1"/>
      <c r="FK250" s="1"/>
    </row>
    <row r="251" spans="1:167" customFormat="1" ht="40.9" customHeight="1">
      <c r="A251" s="244"/>
      <c r="B251" s="137"/>
      <c r="C251" s="173">
        <v>3</v>
      </c>
      <c r="D251" s="174" t="s">
        <v>189</v>
      </c>
      <c r="E251" s="174" t="s">
        <v>189</v>
      </c>
      <c r="F251" s="175" t="s">
        <v>238</v>
      </c>
      <c r="G251" s="174" t="s">
        <v>110</v>
      </c>
      <c r="H251" s="107">
        <f t="shared" si="14"/>
        <v>1500401.6666666667</v>
      </c>
      <c r="I251" s="176">
        <v>1800482</v>
      </c>
      <c r="J251" s="174" t="s">
        <v>128</v>
      </c>
      <c r="K251" s="174" t="s">
        <v>21</v>
      </c>
      <c r="L251" s="177" t="s">
        <v>239</v>
      </c>
      <c r="M251" s="175" t="s">
        <v>73</v>
      </c>
      <c r="N251" s="175" t="s">
        <v>240</v>
      </c>
      <c r="O251" s="175" t="s">
        <v>189</v>
      </c>
      <c r="P251" s="175">
        <v>122</v>
      </c>
      <c r="Q251" s="49">
        <v>0</v>
      </c>
      <c r="R251" s="49" t="s">
        <v>189</v>
      </c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  <c r="EH251" s="1"/>
      <c r="EI251" s="1"/>
      <c r="EJ251" s="1"/>
      <c r="EK251" s="1"/>
      <c r="EL251" s="1"/>
      <c r="EM251" s="1"/>
      <c r="EN251" s="1"/>
      <c r="EO251" s="1"/>
      <c r="EP251" s="1"/>
      <c r="EQ251" s="1"/>
      <c r="ER251" s="1"/>
      <c r="ES251" s="1"/>
      <c r="ET251" s="1"/>
      <c r="EU251" s="1"/>
      <c r="EV251" s="1"/>
      <c r="EW251" s="1"/>
      <c r="EX251" s="1"/>
      <c r="EY251" s="1"/>
      <c r="EZ251" s="1"/>
      <c r="FA251" s="1"/>
      <c r="FB251" s="1"/>
      <c r="FC251" s="1"/>
      <c r="FD251" s="1"/>
      <c r="FE251" s="1"/>
      <c r="FF251" s="1"/>
      <c r="FG251" s="1"/>
      <c r="FH251" s="1"/>
      <c r="FI251" s="1"/>
      <c r="FJ251" s="1"/>
      <c r="FK251" s="1"/>
    </row>
    <row r="252" spans="1:167" customFormat="1" ht="40.9" customHeight="1">
      <c r="A252" s="244"/>
      <c r="B252" s="137"/>
      <c r="C252" s="173">
        <v>3</v>
      </c>
      <c r="D252" s="174" t="s">
        <v>189</v>
      </c>
      <c r="E252" s="174" t="s">
        <v>189</v>
      </c>
      <c r="F252" s="175" t="s">
        <v>296</v>
      </c>
      <c r="G252" s="174" t="s">
        <v>110</v>
      </c>
      <c r="H252" s="107">
        <f t="shared" si="14"/>
        <v>820000</v>
      </c>
      <c r="I252" s="176">
        <v>984000</v>
      </c>
      <c r="J252" s="174" t="s">
        <v>128</v>
      </c>
      <c r="K252" s="174" t="s">
        <v>21</v>
      </c>
      <c r="L252" s="177" t="s">
        <v>239</v>
      </c>
      <c r="M252" s="175" t="s">
        <v>73</v>
      </c>
      <c r="N252" s="175" t="s">
        <v>240</v>
      </c>
      <c r="O252" s="175"/>
      <c r="P252" s="175">
        <v>122</v>
      </c>
      <c r="Q252" s="49">
        <v>0</v>
      </c>
      <c r="R252" s="49" t="s">
        <v>189</v>
      </c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  <c r="EI252" s="1"/>
      <c r="EJ252" s="1"/>
      <c r="EK252" s="1"/>
      <c r="EL252" s="1"/>
      <c r="EM252" s="1"/>
      <c r="EN252" s="1"/>
      <c r="EO252" s="1"/>
      <c r="EP252" s="1"/>
      <c r="EQ252" s="1"/>
      <c r="ER252" s="1"/>
      <c r="ES252" s="1"/>
      <c r="ET252" s="1"/>
      <c r="EU252" s="1"/>
      <c r="EV252" s="1"/>
      <c r="EW252" s="1"/>
      <c r="EX252" s="1"/>
      <c r="EY252" s="1"/>
      <c r="EZ252" s="1"/>
      <c r="FA252" s="1"/>
      <c r="FB252" s="1"/>
      <c r="FC252" s="1"/>
      <c r="FD252" s="1"/>
      <c r="FE252" s="1"/>
      <c r="FF252" s="1"/>
      <c r="FG252" s="1"/>
      <c r="FH252" s="1"/>
      <c r="FI252" s="1"/>
      <c r="FJ252" s="1"/>
      <c r="FK252" s="1"/>
    </row>
    <row r="253" spans="1:167" customFormat="1" ht="40.9" customHeight="1">
      <c r="A253" s="244"/>
      <c r="B253" s="137"/>
      <c r="C253" s="173">
        <v>4</v>
      </c>
      <c r="D253" s="174" t="s">
        <v>189</v>
      </c>
      <c r="E253" s="174" t="s">
        <v>189</v>
      </c>
      <c r="F253" s="175" t="s">
        <v>236</v>
      </c>
      <c r="G253" s="174" t="s">
        <v>110</v>
      </c>
      <c r="H253" s="107">
        <f t="shared" si="14"/>
        <v>2625000</v>
      </c>
      <c r="I253" s="176">
        <v>3150000</v>
      </c>
      <c r="J253" s="174" t="s">
        <v>128</v>
      </c>
      <c r="K253" s="174" t="s">
        <v>21</v>
      </c>
      <c r="L253" s="177" t="s">
        <v>190</v>
      </c>
      <c r="M253" s="175" t="s">
        <v>73</v>
      </c>
      <c r="N253" s="175" t="s">
        <v>190</v>
      </c>
      <c r="O253" s="175" t="s">
        <v>189</v>
      </c>
      <c r="P253" s="175">
        <v>118</v>
      </c>
      <c r="Q253" s="49">
        <v>0</v>
      </c>
      <c r="R253" s="49" t="s">
        <v>189</v>
      </c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  <c r="EI253" s="1"/>
      <c r="EJ253" s="1"/>
      <c r="EK253" s="1"/>
      <c r="EL253" s="1"/>
      <c r="EM253" s="1"/>
      <c r="EN253" s="1"/>
      <c r="EO253" s="1"/>
      <c r="EP253" s="1"/>
      <c r="EQ253" s="1"/>
      <c r="ER253" s="1"/>
      <c r="ES253" s="1"/>
      <c r="ET253" s="1"/>
      <c r="EU253" s="1"/>
      <c r="EV253" s="1"/>
      <c r="EW253" s="1"/>
      <c r="EX253" s="1"/>
      <c r="EY253" s="1"/>
      <c r="EZ253" s="1"/>
      <c r="FA253" s="1"/>
      <c r="FB253" s="1"/>
      <c r="FC253" s="1"/>
      <c r="FD253" s="1"/>
      <c r="FE253" s="1"/>
      <c r="FF253" s="1"/>
      <c r="FG253" s="1"/>
      <c r="FH253" s="1"/>
      <c r="FI253" s="1"/>
      <c r="FJ253" s="1"/>
      <c r="FK253" s="1"/>
    </row>
    <row r="254" spans="1:167" customFormat="1" ht="40.9" customHeight="1">
      <c r="A254" s="244"/>
      <c r="B254" s="137"/>
      <c r="C254" s="173">
        <v>4</v>
      </c>
      <c r="D254" s="174" t="s">
        <v>189</v>
      </c>
      <c r="E254" s="174" t="s">
        <v>189</v>
      </c>
      <c r="F254" s="175" t="s">
        <v>237</v>
      </c>
      <c r="G254" s="174" t="s">
        <v>110</v>
      </c>
      <c r="H254" s="107">
        <f t="shared" si="14"/>
        <v>2250000</v>
      </c>
      <c r="I254" s="176">
        <v>2700000</v>
      </c>
      <c r="J254" s="174" t="s">
        <v>128</v>
      </c>
      <c r="K254" s="174" t="s">
        <v>21</v>
      </c>
      <c r="L254" s="177" t="s">
        <v>190</v>
      </c>
      <c r="M254" s="175" t="s">
        <v>73</v>
      </c>
      <c r="N254" s="175" t="s">
        <v>190</v>
      </c>
      <c r="O254" s="175" t="s">
        <v>189</v>
      </c>
      <c r="P254" s="175">
        <v>118</v>
      </c>
      <c r="Q254" s="49">
        <v>0</v>
      </c>
      <c r="R254" s="49" t="s">
        <v>189</v>
      </c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  <c r="EG254" s="1"/>
      <c r="EH254" s="1"/>
      <c r="EI254" s="1"/>
      <c r="EJ254" s="1"/>
      <c r="EK254" s="1"/>
      <c r="EL254" s="1"/>
      <c r="EM254" s="1"/>
      <c r="EN254" s="1"/>
      <c r="EO254" s="1"/>
      <c r="EP254" s="1"/>
      <c r="EQ254" s="1"/>
      <c r="ER254" s="1"/>
      <c r="ES254" s="1"/>
      <c r="ET254" s="1"/>
      <c r="EU254" s="1"/>
      <c r="EV254" s="1"/>
      <c r="EW254" s="1"/>
      <c r="EX254" s="1"/>
      <c r="EY254" s="1"/>
      <c r="EZ254" s="1"/>
      <c r="FA254" s="1"/>
      <c r="FB254" s="1"/>
      <c r="FC254" s="1"/>
      <c r="FD254" s="1"/>
      <c r="FE254" s="1"/>
      <c r="FF254" s="1"/>
      <c r="FG254" s="1"/>
      <c r="FH254" s="1"/>
      <c r="FI254" s="1"/>
      <c r="FJ254" s="1"/>
      <c r="FK254" s="1"/>
    </row>
    <row r="255" spans="1:167" customFormat="1" ht="40.9" customHeight="1">
      <c r="A255" s="244"/>
      <c r="B255" s="137"/>
      <c r="C255" s="173">
        <v>5</v>
      </c>
      <c r="D255" s="174" t="s">
        <v>189</v>
      </c>
      <c r="E255" s="174" t="s">
        <v>189</v>
      </c>
      <c r="F255" s="175" t="s">
        <v>297</v>
      </c>
      <c r="G255" s="174" t="s">
        <v>110</v>
      </c>
      <c r="H255" s="107">
        <f>I255/1.2</f>
        <v>666666.66666666674</v>
      </c>
      <c r="I255" s="176">
        <v>800000</v>
      </c>
      <c r="J255" s="174" t="s">
        <v>128</v>
      </c>
      <c r="K255" s="174" t="s">
        <v>21</v>
      </c>
      <c r="L255" s="177" t="s">
        <v>231</v>
      </c>
      <c r="M255" s="175" t="s">
        <v>73</v>
      </c>
      <c r="N255" s="175" t="s">
        <v>231</v>
      </c>
      <c r="O255" s="175" t="s">
        <v>189</v>
      </c>
      <c r="P255" s="175">
        <v>92</v>
      </c>
      <c r="Q255" s="49">
        <v>0</v>
      </c>
      <c r="R255" s="49" t="s">
        <v>189</v>
      </c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  <c r="EE255" s="1"/>
      <c r="EF255" s="1"/>
      <c r="EG255" s="1"/>
      <c r="EH255" s="1"/>
      <c r="EI255" s="1"/>
      <c r="EJ255" s="1"/>
      <c r="EK255" s="1"/>
      <c r="EL255" s="1"/>
      <c r="EM255" s="1"/>
      <c r="EN255" s="1"/>
      <c r="EO255" s="1"/>
      <c r="EP255" s="1"/>
      <c r="EQ255" s="1"/>
      <c r="ER255" s="1"/>
      <c r="ES255" s="1"/>
      <c r="ET255" s="1"/>
      <c r="EU255" s="1"/>
      <c r="EV255" s="1"/>
      <c r="EW255" s="1"/>
      <c r="EX255" s="1"/>
      <c r="EY255" s="1"/>
      <c r="EZ255" s="1"/>
      <c r="FA255" s="1"/>
      <c r="FB255" s="1"/>
      <c r="FC255" s="1"/>
      <c r="FD255" s="1"/>
      <c r="FE255" s="1"/>
      <c r="FF255" s="1"/>
      <c r="FG255" s="1"/>
      <c r="FH255" s="1"/>
      <c r="FI255" s="1"/>
      <c r="FJ255" s="1"/>
      <c r="FK255" s="1"/>
    </row>
    <row r="256" spans="1:167" customFormat="1" ht="40.9" customHeight="1">
      <c r="A256" s="244"/>
      <c r="B256" s="137"/>
      <c r="C256" s="173">
        <v>5</v>
      </c>
      <c r="D256" s="174" t="s">
        <v>189</v>
      </c>
      <c r="E256" s="174" t="s">
        <v>189</v>
      </c>
      <c r="F256" s="175" t="s">
        <v>234</v>
      </c>
      <c r="G256" s="174" t="s">
        <v>110</v>
      </c>
      <c r="H256" s="107">
        <f>I256/1.2</f>
        <v>5000000</v>
      </c>
      <c r="I256" s="176">
        <v>6000000</v>
      </c>
      <c r="J256" s="174" t="s">
        <v>128</v>
      </c>
      <c r="K256" s="174" t="s">
        <v>21</v>
      </c>
      <c r="L256" s="177" t="s">
        <v>231</v>
      </c>
      <c r="M256" s="175" t="s">
        <v>73</v>
      </c>
      <c r="N256" s="175" t="s">
        <v>231</v>
      </c>
      <c r="O256" s="175" t="s">
        <v>189</v>
      </c>
      <c r="P256" s="175">
        <v>92</v>
      </c>
      <c r="Q256" s="49">
        <v>0</v>
      </c>
      <c r="R256" s="49" t="s">
        <v>189</v>
      </c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  <c r="EF256" s="1"/>
      <c r="EG256" s="1"/>
      <c r="EH256" s="1"/>
      <c r="EI256" s="1"/>
      <c r="EJ256" s="1"/>
      <c r="EK256" s="1"/>
      <c r="EL256" s="1"/>
      <c r="EM256" s="1"/>
      <c r="EN256" s="1"/>
      <c r="EO256" s="1"/>
      <c r="EP256" s="1"/>
      <c r="EQ256" s="1"/>
      <c r="ER256" s="1"/>
      <c r="ES256" s="1"/>
      <c r="ET256" s="1"/>
      <c r="EU256" s="1"/>
      <c r="EV256" s="1"/>
      <c r="EW256" s="1"/>
      <c r="EX256" s="1"/>
      <c r="EY256" s="1"/>
      <c r="EZ256" s="1"/>
      <c r="FA256" s="1"/>
      <c r="FB256" s="1"/>
      <c r="FC256" s="1"/>
      <c r="FD256" s="1"/>
      <c r="FE256" s="1"/>
      <c r="FF256" s="1"/>
      <c r="FG256" s="1"/>
      <c r="FH256" s="1"/>
      <c r="FI256" s="1"/>
      <c r="FJ256" s="1"/>
      <c r="FK256" s="1"/>
    </row>
    <row r="257" spans="1:167" customFormat="1" ht="40.9" customHeight="1">
      <c r="A257" s="244"/>
      <c r="B257" s="137"/>
      <c r="C257" s="173">
        <v>5</v>
      </c>
      <c r="D257" s="174" t="s">
        <v>189</v>
      </c>
      <c r="E257" s="174" t="s">
        <v>189</v>
      </c>
      <c r="F257" s="175" t="s">
        <v>230</v>
      </c>
      <c r="G257" s="174" t="s">
        <v>110</v>
      </c>
      <c r="H257" s="107">
        <f t="shared" si="14"/>
        <v>32500000</v>
      </c>
      <c r="I257" s="176">
        <v>39000000</v>
      </c>
      <c r="J257" s="174" t="s">
        <v>128</v>
      </c>
      <c r="K257" s="174" t="s">
        <v>21</v>
      </c>
      <c r="L257" s="177" t="s">
        <v>231</v>
      </c>
      <c r="M257" s="175" t="s">
        <v>73</v>
      </c>
      <c r="N257" s="175" t="s">
        <v>231</v>
      </c>
      <c r="O257" s="175" t="s">
        <v>189</v>
      </c>
      <c r="P257" s="175">
        <v>92</v>
      </c>
      <c r="Q257" s="49">
        <v>0</v>
      </c>
      <c r="R257" s="49" t="s">
        <v>189</v>
      </c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  <c r="EE257" s="1"/>
      <c r="EF257" s="1"/>
      <c r="EG257" s="1"/>
      <c r="EH257" s="1"/>
      <c r="EI257" s="1"/>
      <c r="EJ257" s="1"/>
      <c r="EK257" s="1"/>
      <c r="EL257" s="1"/>
      <c r="EM257" s="1"/>
      <c r="EN257" s="1"/>
      <c r="EO257" s="1"/>
      <c r="EP257" s="1"/>
      <c r="EQ257" s="1"/>
      <c r="ER257" s="1"/>
      <c r="ES257" s="1"/>
      <c r="ET257" s="1"/>
      <c r="EU257" s="1"/>
      <c r="EV257" s="1"/>
      <c r="EW257" s="1"/>
      <c r="EX257" s="1"/>
      <c r="EY257" s="1"/>
      <c r="EZ257" s="1"/>
      <c r="FA257" s="1"/>
      <c r="FB257" s="1"/>
      <c r="FC257" s="1"/>
      <c r="FD257" s="1"/>
      <c r="FE257" s="1"/>
      <c r="FF257" s="1"/>
      <c r="FG257" s="1"/>
      <c r="FH257" s="1"/>
      <c r="FI257" s="1"/>
      <c r="FJ257" s="1"/>
      <c r="FK257" s="1"/>
    </row>
    <row r="258" spans="1:167" customFormat="1" ht="40.9" customHeight="1">
      <c r="A258" s="244"/>
      <c r="B258" s="137"/>
      <c r="C258" s="173">
        <v>6</v>
      </c>
      <c r="D258" s="174" t="s">
        <v>189</v>
      </c>
      <c r="E258" s="174" t="s">
        <v>189</v>
      </c>
      <c r="F258" s="175" t="s">
        <v>232</v>
      </c>
      <c r="G258" s="174" t="s">
        <v>110</v>
      </c>
      <c r="H258" s="107">
        <f t="shared" si="14"/>
        <v>8333333.333333334</v>
      </c>
      <c r="I258" s="176">
        <v>10000000</v>
      </c>
      <c r="J258" s="174" t="s">
        <v>128</v>
      </c>
      <c r="K258" s="174" t="s">
        <v>21</v>
      </c>
      <c r="L258" s="177" t="s">
        <v>231</v>
      </c>
      <c r="M258" s="175" t="s">
        <v>73</v>
      </c>
      <c r="N258" s="175" t="s">
        <v>231</v>
      </c>
      <c r="O258" s="175" t="s">
        <v>189</v>
      </c>
      <c r="P258" s="175">
        <v>72</v>
      </c>
      <c r="Q258" s="49">
        <v>0</v>
      </c>
      <c r="R258" s="49" t="s">
        <v>189</v>
      </c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1"/>
      <c r="EE258" s="1"/>
      <c r="EF258" s="1"/>
      <c r="EG258" s="1"/>
      <c r="EH258" s="1"/>
      <c r="EI258" s="1"/>
      <c r="EJ258" s="1"/>
      <c r="EK258" s="1"/>
      <c r="EL258" s="1"/>
      <c r="EM258" s="1"/>
      <c r="EN258" s="1"/>
      <c r="EO258" s="1"/>
      <c r="EP258" s="1"/>
      <c r="EQ258" s="1"/>
      <c r="ER258" s="1"/>
      <c r="ES258" s="1"/>
      <c r="ET258" s="1"/>
      <c r="EU258" s="1"/>
      <c r="EV258" s="1"/>
      <c r="EW258" s="1"/>
      <c r="EX258" s="1"/>
      <c r="EY258" s="1"/>
      <c r="EZ258" s="1"/>
      <c r="FA258" s="1"/>
      <c r="FB258" s="1"/>
      <c r="FC258" s="1"/>
      <c r="FD258" s="1"/>
      <c r="FE258" s="1"/>
      <c r="FF258" s="1"/>
      <c r="FG258" s="1"/>
      <c r="FH258" s="1"/>
      <c r="FI258" s="1"/>
      <c r="FJ258" s="1"/>
      <c r="FK258" s="1"/>
    </row>
    <row r="259" spans="1:167" customFormat="1" ht="40.9" customHeight="1">
      <c r="A259" s="244"/>
      <c r="B259" s="137"/>
      <c r="C259" s="173">
        <v>6</v>
      </c>
      <c r="D259" s="174" t="s">
        <v>189</v>
      </c>
      <c r="E259" s="174" t="s">
        <v>189</v>
      </c>
      <c r="F259" s="175" t="s">
        <v>233</v>
      </c>
      <c r="G259" s="174" t="s">
        <v>110</v>
      </c>
      <c r="H259" s="107">
        <f t="shared" si="14"/>
        <v>6333333.333333334</v>
      </c>
      <c r="I259" s="176">
        <v>7600000</v>
      </c>
      <c r="J259" s="174" t="s">
        <v>128</v>
      </c>
      <c r="K259" s="174" t="s">
        <v>21</v>
      </c>
      <c r="L259" s="177" t="s">
        <v>231</v>
      </c>
      <c r="M259" s="175" t="s">
        <v>73</v>
      </c>
      <c r="N259" s="175" t="s">
        <v>231</v>
      </c>
      <c r="O259" s="175" t="s">
        <v>189</v>
      </c>
      <c r="P259" s="175">
        <v>72</v>
      </c>
      <c r="Q259" s="49">
        <v>0</v>
      </c>
      <c r="R259" s="49" t="s">
        <v>189</v>
      </c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  <c r="EF259" s="1"/>
      <c r="EG259" s="1"/>
      <c r="EH259" s="1"/>
      <c r="EI259" s="1"/>
      <c r="EJ259" s="1"/>
      <c r="EK259" s="1"/>
      <c r="EL259" s="1"/>
      <c r="EM259" s="1"/>
      <c r="EN259" s="1"/>
      <c r="EO259" s="1"/>
      <c r="EP259" s="1"/>
      <c r="EQ259" s="1"/>
      <c r="ER259" s="1"/>
      <c r="ES259" s="1"/>
      <c r="ET259" s="1"/>
      <c r="EU259" s="1"/>
      <c r="EV259" s="1"/>
      <c r="EW259" s="1"/>
      <c r="EX259" s="1"/>
      <c r="EY259" s="1"/>
      <c r="EZ259" s="1"/>
      <c r="FA259" s="1"/>
      <c r="FB259" s="1"/>
      <c r="FC259" s="1"/>
      <c r="FD259" s="1"/>
      <c r="FE259" s="1"/>
      <c r="FF259" s="1"/>
      <c r="FG259" s="1"/>
      <c r="FH259" s="1"/>
      <c r="FI259" s="1"/>
      <c r="FJ259" s="1"/>
      <c r="FK259" s="1"/>
    </row>
    <row r="260" spans="1:167" customFormat="1" ht="40.9" customHeight="1">
      <c r="A260" s="244"/>
      <c r="B260" s="137"/>
      <c r="C260" s="173">
        <v>6</v>
      </c>
      <c r="D260" s="174" t="s">
        <v>189</v>
      </c>
      <c r="E260" s="174" t="s">
        <v>189</v>
      </c>
      <c r="F260" s="175" t="s">
        <v>242</v>
      </c>
      <c r="G260" s="174" t="s">
        <v>110</v>
      </c>
      <c r="H260" s="107">
        <f t="shared" si="14"/>
        <v>1833333.3333333335</v>
      </c>
      <c r="I260" s="176">
        <v>2200000</v>
      </c>
      <c r="J260" s="174" t="s">
        <v>128</v>
      </c>
      <c r="K260" s="174" t="s">
        <v>21</v>
      </c>
      <c r="L260" s="177" t="s">
        <v>231</v>
      </c>
      <c r="M260" s="175" t="s">
        <v>73</v>
      </c>
      <c r="N260" s="175" t="s">
        <v>231</v>
      </c>
      <c r="O260" s="175" t="s">
        <v>189</v>
      </c>
      <c r="P260" s="175">
        <v>72</v>
      </c>
      <c r="Q260" s="49">
        <v>0</v>
      </c>
      <c r="R260" s="49" t="s">
        <v>189</v>
      </c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  <c r="EG260" s="1"/>
      <c r="EH260" s="1"/>
      <c r="EI260" s="1"/>
      <c r="EJ260" s="1"/>
      <c r="EK260" s="1"/>
      <c r="EL260" s="1"/>
      <c r="EM260" s="1"/>
      <c r="EN260" s="1"/>
      <c r="EO260" s="1"/>
      <c r="EP260" s="1"/>
      <c r="EQ260" s="1"/>
      <c r="ER260" s="1"/>
      <c r="ES260" s="1"/>
      <c r="ET260" s="1"/>
      <c r="EU260" s="1"/>
      <c r="EV260" s="1"/>
      <c r="EW260" s="1"/>
      <c r="EX260" s="1"/>
      <c r="EY260" s="1"/>
      <c r="EZ260" s="1"/>
      <c r="FA260" s="1"/>
      <c r="FB260" s="1"/>
      <c r="FC260" s="1"/>
      <c r="FD260" s="1"/>
      <c r="FE260" s="1"/>
      <c r="FF260" s="1"/>
      <c r="FG260" s="1"/>
      <c r="FH260" s="1"/>
      <c r="FI260" s="1"/>
      <c r="FJ260" s="1"/>
      <c r="FK260" s="1"/>
    </row>
    <row r="261" spans="1:167" customFormat="1" ht="40.9" customHeight="1">
      <c r="A261" s="244"/>
      <c r="B261" s="137"/>
      <c r="C261" s="173">
        <v>6</v>
      </c>
      <c r="D261" s="174" t="s">
        <v>189</v>
      </c>
      <c r="E261" s="174" t="s">
        <v>189</v>
      </c>
      <c r="F261" s="175" t="s">
        <v>298</v>
      </c>
      <c r="G261" s="174" t="s">
        <v>110</v>
      </c>
      <c r="H261" s="107">
        <f t="shared" si="14"/>
        <v>475000</v>
      </c>
      <c r="I261" s="176">
        <v>570000</v>
      </c>
      <c r="J261" s="174" t="s">
        <v>128</v>
      </c>
      <c r="K261" s="174" t="s">
        <v>21</v>
      </c>
      <c r="L261" s="177" t="s">
        <v>231</v>
      </c>
      <c r="M261" s="175" t="s">
        <v>73</v>
      </c>
      <c r="N261" s="175" t="s">
        <v>231</v>
      </c>
      <c r="O261" s="175" t="s">
        <v>189</v>
      </c>
      <c r="P261" s="175">
        <v>72</v>
      </c>
      <c r="Q261" s="49">
        <v>0</v>
      </c>
      <c r="R261" s="49" t="s">
        <v>189</v>
      </c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  <c r="EC261" s="1"/>
      <c r="ED261" s="1"/>
      <c r="EE261" s="1"/>
      <c r="EF261" s="1"/>
      <c r="EG261" s="1"/>
      <c r="EH261" s="1"/>
      <c r="EI261" s="1"/>
      <c r="EJ261" s="1"/>
      <c r="EK261" s="1"/>
      <c r="EL261" s="1"/>
      <c r="EM261" s="1"/>
      <c r="EN261" s="1"/>
      <c r="EO261" s="1"/>
      <c r="EP261" s="1"/>
      <c r="EQ261" s="1"/>
      <c r="ER261" s="1"/>
      <c r="ES261" s="1"/>
      <c r="ET261" s="1"/>
      <c r="EU261" s="1"/>
      <c r="EV261" s="1"/>
      <c r="EW261" s="1"/>
      <c r="EX261" s="1"/>
      <c r="EY261" s="1"/>
      <c r="EZ261" s="1"/>
      <c r="FA261" s="1"/>
      <c r="FB261" s="1"/>
      <c r="FC261" s="1"/>
      <c r="FD261" s="1"/>
      <c r="FE261" s="1"/>
      <c r="FF261" s="1"/>
      <c r="FG261" s="1"/>
      <c r="FH261" s="1"/>
      <c r="FI261" s="1"/>
      <c r="FJ261" s="1"/>
      <c r="FK261" s="1"/>
    </row>
    <row r="262" spans="1:167" customFormat="1" ht="40.9" customHeight="1">
      <c r="A262" s="244"/>
      <c r="B262" s="137"/>
      <c r="C262" s="173">
        <v>6</v>
      </c>
      <c r="D262" s="174" t="s">
        <v>189</v>
      </c>
      <c r="E262" s="174" t="s">
        <v>189</v>
      </c>
      <c r="F262" s="175" t="s">
        <v>299</v>
      </c>
      <c r="G262" s="174" t="s">
        <v>110</v>
      </c>
      <c r="H262" s="107">
        <f t="shared" si="14"/>
        <v>230000</v>
      </c>
      <c r="I262" s="176">
        <v>276000</v>
      </c>
      <c r="J262" s="174" t="s">
        <v>128</v>
      </c>
      <c r="K262" s="174" t="s">
        <v>21</v>
      </c>
      <c r="L262" s="177" t="s">
        <v>231</v>
      </c>
      <c r="M262" s="175" t="s">
        <v>73</v>
      </c>
      <c r="N262" s="175" t="s">
        <v>231</v>
      </c>
      <c r="O262" s="175" t="s">
        <v>189</v>
      </c>
      <c r="P262" s="175">
        <v>72</v>
      </c>
      <c r="Q262" s="49">
        <v>0</v>
      </c>
      <c r="R262" s="49" t="s">
        <v>189</v>
      </c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  <c r="EE262" s="1"/>
      <c r="EF262" s="1"/>
      <c r="EG262" s="1"/>
      <c r="EH262" s="1"/>
      <c r="EI262" s="1"/>
      <c r="EJ262" s="1"/>
      <c r="EK262" s="1"/>
      <c r="EL262" s="1"/>
      <c r="EM262" s="1"/>
      <c r="EN262" s="1"/>
      <c r="EO262" s="1"/>
      <c r="EP262" s="1"/>
      <c r="EQ262" s="1"/>
      <c r="ER262" s="1"/>
      <c r="ES262" s="1"/>
      <c r="ET262" s="1"/>
      <c r="EU262" s="1"/>
      <c r="EV262" s="1"/>
      <c r="EW262" s="1"/>
      <c r="EX262" s="1"/>
      <c r="EY262" s="1"/>
      <c r="EZ262" s="1"/>
      <c r="FA262" s="1"/>
      <c r="FB262" s="1"/>
      <c r="FC262" s="1"/>
      <c r="FD262" s="1"/>
      <c r="FE262" s="1"/>
      <c r="FF262" s="1"/>
      <c r="FG262" s="1"/>
      <c r="FH262" s="1"/>
      <c r="FI262" s="1"/>
      <c r="FJ262" s="1"/>
      <c r="FK262" s="1"/>
    </row>
    <row r="263" spans="1:167" customFormat="1" ht="40.9" customHeight="1">
      <c r="A263" s="244"/>
      <c r="B263" s="137"/>
      <c r="C263" s="178">
        <v>6</v>
      </c>
      <c r="D263" s="179" t="s">
        <v>189</v>
      </c>
      <c r="E263" s="179" t="s">
        <v>189</v>
      </c>
      <c r="F263" s="180" t="s">
        <v>300</v>
      </c>
      <c r="G263" s="179" t="s">
        <v>110</v>
      </c>
      <c r="H263" s="107">
        <f t="shared" si="14"/>
        <v>165000</v>
      </c>
      <c r="I263" s="181">
        <v>198000</v>
      </c>
      <c r="J263" s="179" t="s">
        <v>128</v>
      </c>
      <c r="K263" s="179" t="s">
        <v>21</v>
      </c>
      <c r="L263" s="182" t="s">
        <v>231</v>
      </c>
      <c r="M263" s="180" t="s">
        <v>73</v>
      </c>
      <c r="N263" s="180" t="s">
        <v>231</v>
      </c>
      <c r="O263" s="180" t="s">
        <v>189</v>
      </c>
      <c r="P263" s="175">
        <v>72</v>
      </c>
      <c r="Q263" s="49">
        <v>0</v>
      </c>
      <c r="R263" s="49" t="s">
        <v>189</v>
      </c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1"/>
      <c r="EE263" s="1"/>
      <c r="EF263" s="1"/>
      <c r="EG263" s="1"/>
      <c r="EH263" s="1"/>
      <c r="EI263" s="1"/>
      <c r="EJ263" s="1"/>
      <c r="EK263" s="1"/>
      <c r="EL263" s="1"/>
      <c r="EM263" s="1"/>
      <c r="EN263" s="1"/>
      <c r="EO263" s="1"/>
      <c r="EP263" s="1"/>
      <c r="EQ263" s="1"/>
      <c r="ER263" s="1"/>
      <c r="ES263" s="1"/>
      <c r="ET263" s="1"/>
      <c r="EU263" s="1"/>
      <c r="EV263" s="1"/>
      <c r="EW263" s="1"/>
      <c r="EX263" s="1"/>
      <c r="EY263" s="1"/>
      <c r="EZ263" s="1"/>
      <c r="FA263" s="1"/>
      <c r="FB263" s="1"/>
      <c r="FC263" s="1"/>
      <c r="FD263" s="1"/>
      <c r="FE263" s="1"/>
      <c r="FF263" s="1"/>
      <c r="FG263" s="1"/>
      <c r="FH263" s="1"/>
      <c r="FI263" s="1"/>
      <c r="FJ263" s="1"/>
      <c r="FK263" s="1"/>
    </row>
    <row r="264" spans="1:167" customFormat="1" ht="40.9" customHeight="1">
      <c r="A264" s="244"/>
      <c r="B264" s="137"/>
      <c r="C264" s="173">
        <v>6</v>
      </c>
      <c r="D264" s="174" t="s">
        <v>189</v>
      </c>
      <c r="E264" s="174" t="s">
        <v>189</v>
      </c>
      <c r="F264" s="175" t="s">
        <v>301</v>
      </c>
      <c r="G264" s="174" t="s">
        <v>110</v>
      </c>
      <c r="H264" s="107">
        <f t="shared" si="14"/>
        <v>117500</v>
      </c>
      <c r="I264" s="176">
        <v>141000</v>
      </c>
      <c r="J264" s="174" t="s">
        <v>128</v>
      </c>
      <c r="K264" s="174" t="s">
        <v>21</v>
      </c>
      <c r="L264" s="177" t="s">
        <v>231</v>
      </c>
      <c r="M264" s="175" t="s">
        <v>73</v>
      </c>
      <c r="N264" s="175" t="s">
        <v>231</v>
      </c>
      <c r="O264" s="175" t="s">
        <v>189</v>
      </c>
      <c r="P264" s="175">
        <v>72</v>
      </c>
      <c r="Q264" s="49">
        <v>0</v>
      </c>
      <c r="R264" s="49" t="s">
        <v>189</v>
      </c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1"/>
      <c r="EE264" s="1"/>
      <c r="EF264" s="1"/>
      <c r="EG264" s="1"/>
      <c r="EH264" s="1"/>
      <c r="EI264" s="1"/>
      <c r="EJ264" s="1"/>
      <c r="EK264" s="1"/>
      <c r="EL264" s="1"/>
      <c r="EM264" s="1"/>
      <c r="EN264" s="1"/>
      <c r="EO264" s="1"/>
      <c r="EP264" s="1"/>
      <c r="EQ264" s="1"/>
      <c r="ER264" s="1"/>
      <c r="ES264" s="1"/>
      <c r="ET264" s="1"/>
      <c r="EU264" s="1"/>
      <c r="EV264" s="1"/>
      <c r="EW264" s="1"/>
      <c r="EX264" s="1"/>
      <c r="EY264" s="1"/>
      <c r="EZ264" s="1"/>
      <c r="FA264" s="1"/>
      <c r="FB264" s="1"/>
      <c r="FC264" s="1"/>
      <c r="FD264" s="1"/>
      <c r="FE264" s="1"/>
      <c r="FF264" s="1"/>
      <c r="FG264" s="1"/>
      <c r="FH264" s="1"/>
      <c r="FI264" s="1"/>
      <c r="FJ264" s="1"/>
      <c r="FK264" s="1"/>
    </row>
    <row r="265" spans="1:167" customFormat="1" ht="40.9" customHeight="1">
      <c r="A265" s="244"/>
      <c r="B265" s="137"/>
      <c r="C265" s="173">
        <v>6</v>
      </c>
      <c r="D265" s="174" t="s">
        <v>189</v>
      </c>
      <c r="E265" s="174" t="s">
        <v>189</v>
      </c>
      <c r="F265" s="175" t="s">
        <v>302</v>
      </c>
      <c r="G265" s="174" t="s">
        <v>110</v>
      </c>
      <c r="H265" s="107">
        <f t="shared" si="14"/>
        <v>100000</v>
      </c>
      <c r="I265" s="176">
        <v>120000</v>
      </c>
      <c r="J265" s="174" t="s">
        <v>128</v>
      </c>
      <c r="K265" s="174" t="s">
        <v>21</v>
      </c>
      <c r="L265" s="177" t="s">
        <v>231</v>
      </c>
      <c r="M265" s="175" t="s">
        <v>73</v>
      </c>
      <c r="N265" s="175" t="s">
        <v>231</v>
      </c>
      <c r="O265" s="175" t="s">
        <v>189</v>
      </c>
      <c r="P265" s="175">
        <v>72</v>
      </c>
      <c r="Q265" s="49">
        <v>0</v>
      </c>
      <c r="R265" s="49" t="s">
        <v>189</v>
      </c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  <c r="EC265" s="1"/>
      <c r="ED265" s="1"/>
      <c r="EE265" s="1"/>
      <c r="EF265" s="1"/>
      <c r="EG265" s="1"/>
      <c r="EH265" s="1"/>
      <c r="EI265" s="1"/>
      <c r="EJ265" s="1"/>
      <c r="EK265" s="1"/>
      <c r="EL265" s="1"/>
      <c r="EM265" s="1"/>
      <c r="EN265" s="1"/>
      <c r="EO265" s="1"/>
      <c r="EP265" s="1"/>
      <c r="EQ265" s="1"/>
      <c r="ER265" s="1"/>
      <c r="ES265" s="1"/>
      <c r="ET265" s="1"/>
      <c r="EU265" s="1"/>
      <c r="EV265" s="1"/>
      <c r="EW265" s="1"/>
      <c r="EX265" s="1"/>
      <c r="EY265" s="1"/>
      <c r="EZ265" s="1"/>
      <c r="FA265" s="1"/>
      <c r="FB265" s="1"/>
      <c r="FC265" s="1"/>
      <c r="FD265" s="1"/>
      <c r="FE265" s="1"/>
      <c r="FF265" s="1"/>
      <c r="FG265" s="1"/>
      <c r="FH265" s="1"/>
      <c r="FI265" s="1"/>
      <c r="FJ265" s="1"/>
      <c r="FK265" s="1"/>
    </row>
    <row r="266" spans="1:167" customFormat="1" ht="40.9" customHeight="1">
      <c r="A266" s="244"/>
      <c r="B266" s="137"/>
      <c r="C266" s="173">
        <v>6</v>
      </c>
      <c r="D266" s="174" t="s">
        <v>189</v>
      </c>
      <c r="E266" s="174" t="s">
        <v>189</v>
      </c>
      <c r="F266" s="175" t="s">
        <v>303</v>
      </c>
      <c r="G266" s="174" t="s">
        <v>110</v>
      </c>
      <c r="H266" s="107">
        <f t="shared" si="14"/>
        <v>91666.666666666672</v>
      </c>
      <c r="I266" s="176">
        <v>110000</v>
      </c>
      <c r="J266" s="174" t="s">
        <v>128</v>
      </c>
      <c r="K266" s="174" t="s">
        <v>21</v>
      </c>
      <c r="L266" s="177" t="s">
        <v>231</v>
      </c>
      <c r="M266" s="175" t="s">
        <v>73</v>
      </c>
      <c r="N266" s="175" t="s">
        <v>231</v>
      </c>
      <c r="O266" s="175" t="s">
        <v>189</v>
      </c>
      <c r="P266" s="175">
        <v>72</v>
      </c>
      <c r="Q266" s="49">
        <v>0</v>
      </c>
      <c r="R266" s="49" t="s">
        <v>189</v>
      </c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  <c r="EE266" s="1"/>
      <c r="EF266" s="1"/>
      <c r="EG266" s="1"/>
      <c r="EH266" s="1"/>
      <c r="EI266" s="1"/>
      <c r="EJ266" s="1"/>
      <c r="EK266" s="1"/>
      <c r="EL266" s="1"/>
      <c r="EM266" s="1"/>
      <c r="EN266" s="1"/>
      <c r="EO266" s="1"/>
      <c r="EP266" s="1"/>
      <c r="EQ266" s="1"/>
      <c r="ER266" s="1"/>
      <c r="ES266" s="1"/>
      <c r="ET266" s="1"/>
      <c r="EU266" s="1"/>
      <c r="EV266" s="1"/>
      <c r="EW266" s="1"/>
      <c r="EX266" s="1"/>
      <c r="EY266" s="1"/>
      <c r="EZ266" s="1"/>
      <c r="FA266" s="1"/>
      <c r="FB266" s="1"/>
      <c r="FC266" s="1"/>
      <c r="FD266" s="1"/>
      <c r="FE266" s="1"/>
      <c r="FF266" s="1"/>
      <c r="FG266" s="1"/>
      <c r="FH266" s="1"/>
      <c r="FI266" s="1"/>
      <c r="FJ266" s="1"/>
      <c r="FK266" s="1"/>
    </row>
    <row r="267" spans="1:167" customFormat="1" ht="40.9" customHeight="1">
      <c r="A267" s="244"/>
      <c r="B267" s="137"/>
      <c r="C267" s="173">
        <v>6</v>
      </c>
      <c r="D267" s="174" t="s">
        <v>189</v>
      </c>
      <c r="E267" s="174" t="s">
        <v>189</v>
      </c>
      <c r="F267" s="175" t="s">
        <v>304</v>
      </c>
      <c r="G267" s="174" t="s">
        <v>110</v>
      </c>
      <c r="H267" s="107">
        <f t="shared" si="14"/>
        <v>72500</v>
      </c>
      <c r="I267" s="176">
        <v>87000</v>
      </c>
      <c r="J267" s="174" t="s">
        <v>128</v>
      </c>
      <c r="K267" s="174" t="s">
        <v>21</v>
      </c>
      <c r="L267" s="177" t="s">
        <v>231</v>
      </c>
      <c r="M267" s="175" t="s">
        <v>73</v>
      </c>
      <c r="N267" s="175" t="s">
        <v>231</v>
      </c>
      <c r="O267" s="175" t="s">
        <v>189</v>
      </c>
      <c r="P267" s="175">
        <v>72</v>
      </c>
      <c r="Q267" s="49">
        <v>0</v>
      </c>
      <c r="R267" s="49" t="s">
        <v>189</v>
      </c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  <c r="EE267" s="1"/>
      <c r="EF267" s="1"/>
      <c r="EG267" s="1"/>
      <c r="EH267" s="1"/>
      <c r="EI267" s="1"/>
      <c r="EJ267" s="1"/>
      <c r="EK267" s="1"/>
      <c r="EL267" s="1"/>
      <c r="EM267" s="1"/>
      <c r="EN267" s="1"/>
      <c r="EO267" s="1"/>
      <c r="EP267" s="1"/>
      <c r="EQ267" s="1"/>
      <c r="ER267" s="1"/>
      <c r="ES267" s="1"/>
      <c r="ET267" s="1"/>
      <c r="EU267" s="1"/>
      <c r="EV267" s="1"/>
      <c r="EW267" s="1"/>
      <c r="EX267" s="1"/>
      <c r="EY267" s="1"/>
      <c r="EZ267" s="1"/>
      <c r="FA267" s="1"/>
      <c r="FB267" s="1"/>
      <c r="FC267" s="1"/>
      <c r="FD267" s="1"/>
      <c r="FE267" s="1"/>
      <c r="FF267" s="1"/>
      <c r="FG267" s="1"/>
      <c r="FH267" s="1"/>
      <c r="FI267" s="1"/>
      <c r="FJ267" s="1"/>
      <c r="FK267" s="1"/>
    </row>
    <row r="268" spans="1:167" customFormat="1" ht="40.9" customHeight="1">
      <c r="A268" s="244"/>
      <c r="B268" s="137"/>
      <c r="C268" s="173">
        <v>6</v>
      </c>
      <c r="D268" s="174" t="s">
        <v>189</v>
      </c>
      <c r="E268" s="174" t="s">
        <v>189</v>
      </c>
      <c r="F268" s="175" t="s">
        <v>305</v>
      </c>
      <c r="G268" s="174" t="s">
        <v>110</v>
      </c>
      <c r="H268" s="107">
        <f t="shared" si="14"/>
        <v>60833.333333333336</v>
      </c>
      <c r="I268" s="176">
        <v>73000</v>
      </c>
      <c r="J268" s="174" t="s">
        <v>128</v>
      </c>
      <c r="K268" s="174" t="s">
        <v>21</v>
      </c>
      <c r="L268" s="177" t="s">
        <v>231</v>
      </c>
      <c r="M268" s="175" t="s">
        <v>73</v>
      </c>
      <c r="N268" s="175" t="s">
        <v>231</v>
      </c>
      <c r="O268" s="175" t="s">
        <v>189</v>
      </c>
      <c r="P268" s="175">
        <v>72</v>
      </c>
      <c r="Q268" s="49">
        <v>0</v>
      </c>
      <c r="R268" s="49" t="s">
        <v>189</v>
      </c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1"/>
      <c r="EE268" s="1"/>
      <c r="EF268" s="1"/>
      <c r="EG268" s="1"/>
      <c r="EH268" s="1"/>
      <c r="EI268" s="1"/>
      <c r="EJ268" s="1"/>
      <c r="EK268" s="1"/>
      <c r="EL268" s="1"/>
      <c r="EM268" s="1"/>
      <c r="EN268" s="1"/>
      <c r="EO268" s="1"/>
      <c r="EP268" s="1"/>
      <c r="EQ268" s="1"/>
      <c r="ER268" s="1"/>
      <c r="ES268" s="1"/>
      <c r="ET268" s="1"/>
      <c r="EU268" s="1"/>
      <c r="EV268" s="1"/>
      <c r="EW268" s="1"/>
      <c r="EX268" s="1"/>
      <c r="EY268" s="1"/>
      <c r="EZ268" s="1"/>
      <c r="FA268" s="1"/>
      <c r="FB268" s="1"/>
      <c r="FC268" s="1"/>
      <c r="FD268" s="1"/>
      <c r="FE268" s="1"/>
      <c r="FF268" s="1"/>
      <c r="FG268" s="1"/>
      <c r="FH268" s="1"/>
      <c r="FI268" s="1"/>
      <c r="FJ268" s="1"/>
      <c r="FK268" s="1"/>
    </row>
    <row r="269" spans="1:167" customFormat="1" ht="40.9" customHeight="1">
      <c r="A269" s="244"/>
      <c r="B269" s="222"/>
      <c r="C269" s="173">
        <v>6</v>
      </c>
      <c r="D269" s="174" t="s">
        <v>189</v>
      </c>
      <c r="E269" s="174" t="s">
        <v>189</v>
      </c>
      <c r="F269" s="175" t="s">
        <v>306</v>
      </c>
      <c r="G269" s="174" t="s">
        <v>110</v>
      </c>
      <c r="H269" s="107">
        <f t="shared" si="14"/>
        <v>33333.333333333336</v>
      </c>
      <c r="I269" s="176">
        <v>40000</v>
      </c>
      <c r="J269" s="174" t="s">
        <v>128</v>
      </c>
      <c r="K269" s="174" t="s">
        <v>21</v>
      </c>
      <c r="L269" s="177" t="s">
        <v>231</v>
      </c>
      <c r="M269" s="175" t="s">
        <v>73</v>
      </c>
      <c r="N269" s="175" t="s">
        <v>231</v>
      </c>
      <c r="O269" s="175" t="s">
        <v>189</v>
      </c>
      <c r="P269" s="175">
        <v>72</v>
      </c>
      <c r="Q269" s="49">
        <v>0</v>
      </c>
      <c r="R269" s="49" t="s">
        <v>189</v>
      </c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1"/>
      <c r="EE269" s="1"/>
      <c r="EF269" s="1"/>
      <c r="EG269" s="1"/>
      <c r="EH269" s="1"/>
      <c r="EI269" s="1"/>
      <c r="EJ269" s="1"/>
      <c r="EK269" s="1"/>
      <c r="EL269" s="1"/>
      <c r="EM269" s="1"/>
      <c r="EN269" s="1"/>
      <c r="EO269" s="1"/>
      <c r="EP269" s="1"/>
      <c r="EQ269" s="1"/>
      <c r="ER269" s="1"/>
      <c r="ES269" s="1"/>
      <c r="ET269" s="1"/>
      <c r="EU269" s="1"/>
      <c r="EV269" s="1"/>
      <c r="EW269" s="1"/>
      <c r="EX269" s="1"/>
      <c r="EY269" s="1"/>
      <c r="EZ269" s="1"/>
      <c r="FA269" s="1"/>
      <c r="FB269" s="1"/>
      <c r="FC269" s="1"/>
      <c r="FD269" s="1"/>
      <c r="FE269" s="1"/>
      <c r="FF269" s="1"/>
      <c r="FG269" s="1"/>
      <c r="FH269" s="1"/>
      <c r="FI269" s="1"/>
      <c r="FJ269" s="1"/>
      <c r="FK269" s="1"/>
    </row>
    <row r="270" spans="1:167" ht="33.75" customHeight="1">
      <c r="C270" s="71"/>
      <c r="D270" s="71"/>
      <c r="E270" s="71"/>
      <c r="F270" s="20"/>
      <c r="G270" s="71"/>
      <c r="H270" s="108"/>
      <c r="I270" s="21"/>
      <c r="J270" s="71"/>
      <c r="K270" s="71"/>
      <c r="L270" s="20"/>
      <c r="M270" s="20"/>
      <c r="N270" s="20"/>
      <c r="O270" s="21"/>
      <c r="P270" s="21"/>
      <c r="Q270" s="21"/>
      <c r="R270" s="20"/>
    </row>
    <row r="271" spans="1:167" ht="21.75" customHeight="1">
      <c r="C271" s="141" t="s">
        <v>349</v>
      </c>
      <c r="H271" s="143" t="s">
        <v>359</v>
      </c>
      <c r="I271" s="143" t="s">
        <v>358</v>
      </c>
    </row>
    <row r="272" spans="1:167" ht="21.75" customHeight="1">
      <c r="C272" s="142" t="s">
        <v>350</v>
      </c>
      <c r="G272" s="87" t="s">
        <v>313</v>
      </c>
      <c r="H272" s="146">
        <f>SUM(H9:H271)</f>
        <v>589571187.71273184</v>
      </c>
      <c r="I272" s="183">
        <f>+SUM(I9:I269)</f>
        <v>707485425.25527835</v>
      </c>
    </row>
    <row r="273" spans="3:12" ht="21.75" customHeight="1">
      <c r="C273" s="142" t="s">
        <v>351</v>
      </c>
      <c r="G273" s="88" t="s">
        <v>314</v>
      </c>
      <c r="H273" s="146">
        <f>SUBTOTAL(9,Zásobník[Predpokladané náklady na realizáciu projektu '[eur bez DPH']])</f>
        <v>589571187.71273184</v>
      </c>
      <c r="I273" s="144">
        <f>SUBTOTAL(9,Zásobník[Predpokladané náklady na realizáciu projektu '[eur s DPH']2])</f>
        <v>707485425.25527835</v>
      </c>
    </row>
    <row r="274" spans="3:12" ht="21" customHeight="1">
      <c r="C274" s="142" t="s">
        <v>352</v>
      </c>
      <c r="G274" s="88" t="s">
        <v>316</v>
      </c>
      <c r="H274" s="146">
        <f>SUBTOTAL(109,Zásobník[Predpokladané náklady na realizáciu projektu '[eur bez DPH']])</f>
        <v>589571187.71273184</v>
      </c>
      <c r="I274" s="144">
        <f>SUBTOTAL(109,Zásobník[Predpokladané náklady na realizáciu projektu '[eur s DPH']2])</f>
        <v>707485425.25527835</v>
      </c>
    </row>
    <row r="275" spans="3:12" ht="18.75" customHeight="1">
      <c r="C275" s="142" t="s">
        <v>353</v>
      </c>
    </row>
    <row r="276" spans="3:12" ht="17.25" customHeight="1">
      <c r="C276" s="62" t="s">
        <v>354</v>
      </c>
    </row>
    <row r="277" spans="3:12" ht="21" customHeight="1">
      <c r="C277" s="62" t="s">
        <v>355</v>
      </c>
      <c r="L277" s="243"/>
    </row>
    <row r="278" spans="3:12" ht="21.75" customHeight="1">
      <c r="C278" s="62" t="s">
        <v>357</v>
      </c>
    </row>
    <row r="279" spans="3:12" ht="40.9" customHeight="1">
      <c r="L279" s="243"/>
    </row>
  </sheetData>
  <mergeCells count="7">
    <mergeCell ref="O4:R4"/>
    <mergeCell ref="D4:G4"/>
    <mergeCell ref="D6:G6"/>
    <mergeCell ref="C2:F2"/>
    <mergeCell ref="I4:J4"/>
    <mergeCell ref="K4:L4"/>
    <mergeCell ref="M4:N4"/>
  </mergeCells>
  <pageMargins left="0.15833333333333333" right="0.31666666666666665" top="0.50818181818181818" bottom="0.75" header="0.3" footer="0.3"/>
  <pageSetup paperSize="8" scale="64" fitToHeight="0" orientation="landscape" r:id="rId1"/>
  <headerFooter>
    <oddHeader>&amp;R&amp;G</oddHeader>
  </headerFooter>
  <legacyDrawingHF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L268"/>
  <sheetViews>
    <sheetView tabSelected="1" zoomScale="85" zoomScaleNormal="85" workbookViewId="0">
      <selection activeCell="L12" sqref="L12"/>
    </sheetView>
  </sheetViews>
  <sheetFormatPr defaultColWidth="8.85546875" defaultRowHeight="15"/>
  <cols>
    <col min="1" max="1" width="4.5703125" style="1" customWidth="1"/>
    <col min="2" max="3" width="17" style="1" hidden="1" customWidth="1"/>
    <col min="4" max="5" width="16.85546875" style="22" customWidth="1"/>
    <col min="6" max="6" width="20.140625" style="22" customWidth="1"/>
    <col min="7" max="7" width="33" style="1" customWidth="1"/>
    <col min="8" max="8" width="14.28515625" style="22" customWidth="1"/>
    <col min="9" max="9" width="22.140625" style="101" customWidth="1"/>
    <col min="10" max="10" width="22.42578125" style="22" customWidth="1"/>
    <col min="11" max="11" width="18.85546875" style="22" customWidth="1"/>
    <col min="12" max="12" width="22.5703125" style="22" customWidth="1"/>
    <col min="13" max="13" width="25.7109375" style="52" customWidth="1"/>
    <col min="14" max="14" width="25.7109375" style="67" customWidth="1"/>
    <col min="15" max="15" width="31.140625" style="65" customWidth="1"/>
    <col min="16" max="16" width="12.85546875" style="22" hidden="1" customWidth="1"/>
    <col min="17" max="18" width="12.85546875" style="22" customWidth="1"/>
    <col min="19" max="19" width="14" style="62" customWidth="1"/>
    <col min="20" max="16384" width="8.85546875" style="1"/>
  </cols>
  <sheetData>
    <row r="1" spans="1:168">
      <c r="J1" s="64"/>
      <c r="P1" s="59"/>
      <c r="Q1" s="59"/>
      <c r="R1" s="59"/>
      <c r="S1" s="60"/>
    </row>
    <row r="2" spans="1:168">
      <c r="D2" s="290" t="s">
        <v>0</v>
      </c>
      <c r="E2" s="290"/>
      <c r="F2" s="290"/>
      <c r="G2" s="290"/>
      <c r="J2" s="64"/>
      <c r="L2" s="25" t="s">
        <v>642</v>
      </c>
      <c r="P2" s="59"/>
      <c r="Q2" s="59"/>
      <c r="R2" s="59"/>
      <c r="S2" s="60"/>
    </row>
    <row r="3" spans="1:168">
      <c r="D3" s="33"/>
      <c r="J3" s="64"/>
      <c r="P3" s="59"/>
      <c r="Q3" s="59"/>
      <c r="R3" s="59"/>
      <c r="S3" s="60"/>
    </row>
    <row r="4" spans="1:168">
      <c r="D4" s="39" t="s">
        <v>1</v>
      </c>
      <c r="E4" s="288" t="s">
        <v>2</v>
      </c>
      <c r="F4" s="288"/>
      <c r="G4" s="288"/>
      <c r="H4" s="27"/>
      <c r="I4" s="111"/>
      <c r="J4" s="27"/>
      <c r="K4" s="27"/>
      <c r="P4" s="59"/>
      <c r="Q4" s="59"/>
      <c r="R4" s="59"/>
      <c r="S4" s="60"/>
    </row>
    <row r="5" spans="1:168">
      <c r="D5" s="40"/>
      <c r="J5" s="64"/>
      <c r="P5" s="59"/>
      <c r="Q5" s="59"/>
      <c r="R5" s="59"/>
      <c r="S5" s="60"/>
    </row>
    <row r="6" spans="1:168">
      <c r="D6" s="39" t="s">
        <v>3</v>
      </c>
      <c r="E6" s="291" t="s">
        <v>4</v>
      </c>
      <c r="F6" s="288"/>
      <c r="G6" s="288"/>
      <c r="J6" s="64"/>
      <c r="L6" s="27"/>
      <c r="M6" s="53"/>
      <c r="N6" s="68"/>
      <c r="P6" s="59"/>
      <c r="Q6" s="59"/>
      <c r="R6" s="59"/>
      <c r="S6" s="60"/>
    </row>
    <row r="7" spans="1:168">
      <c r="J7" s="64"/>
      <c r="P7" s="59"/>
      <c r="Q7" s="59"/>
      <c r="R7" s="59"/>
      <c r="S7" s="60"/>
    </row>
    <row r="8" spans="1:168" s="22" customFormat="1" ht="60" customHeight="1">
      <c r="B8" s="212" t="s">
        <v>508</v>
      </c>
      <c r="C8" s="212" t="s">
        <v>504</v>
      </c>
      <c r="D8" s="84" t="s">
        <v>505</v>
      </c>
      <c r="E8" s="85" t="s">
        <v>6</v>
      </c>
      <c r="F8" s="85" t="s">
        <v>7</v>
      </c>
      <c r="G8" s="85" t="s">
        <v>8</v>
      </c>
      <c r="H8" s="85" t="s">
        <v>9</v>
      </c>
      <c r="I8" s="112" t="s">
        <v>322</v>
      </c>
      <c r="J8" s="85" t="s">
        <v>321</v>
      </c>
      <c r="K8" s="85" t="s">
        <v>10</v>
      </c>
      <c r="L8" s="85" t="s">
        <v>11</v>
      </c>
      <c r="M8" s="85" t="s">
        <v>12</v>
      </c>
      <c r="N8" s="85" t="s">
        <v>13</v>
      </c>
      <c r="O8" s="85" t="s">
        <v>14</v>
      </c>
      <c r="P8" s="85" t="s">
        <v>15</v>
      </c>
      <c r="Q8" s="86" t="s">
        <v>506</v>
      </c>
      <c r="R8" s="86" t="s">
        <v>507</v>
      </c>
      <c r="S8" s="86" t="s">
        <v>16</v>
      </c>
    </row>
    <row r="9" spans="1:168" ht="35.450000000000003" customHeight="1">
      <c r="B9" s="28"/>
      <c r="C9" s="28"/>
      <c r="D9" s="75">
        <v>1</v>
      </c>
      <c r="E9" s="28" t="s">
        <v>17</v>
      </c>
      <c r="F9" s="28" t="s">
        <v>330</v>
      </c>
      <c r="G9" s="4" t="s">
        <v>478</v>
      </c>
      <c r="H9" s="28" t="s">
        <v>19</v>
      </c>
      <c r="I9" s="73">
        <f t="shared" ref="I9:I40" si="0">J9/1.2</f>
        <v>46146145.731065154</v>
      </c>
      <c r="J9" s="43">
        <v>55375374.877278186</v>
      </c>
      <c r="K9" s="28" t="s">
        <v>20</v>
      </c>
      <c r="L9" s="28" t="s">
        <v>21</v>
      </c>
      <c r="M9" s="26" t="s">
        <v>22</v>
      </c>
      <c r="N9" s="36" t="s">
        <v>23</v>
      </c>
      <c r="O9" s="36" t="s">
        <v>25</v>
      </c>
      <c r="P9" s="54"/>
      <c r="Q9" s="215">
        <v>280</v>
      </c>
      <c r="R9" s="215">
        <v>0</v>
      </c>
      <c r="S9" s="83" t="s">
        <v>340</v>
      </c>
    </row>
    <row r="10" spans="1:168" ht="35.450000000000003" customHeight="1">
      <c r="B10" s="28"/>
      <c r="C10" s="28"/>
      <c r="D10" s="122">
        <v>2</v>
      </c>
      <c r="E10" s="28" t="s">
        <v>17</v>
      </c>
      <c r="F10" s="28" t="s">
        <v>101</v>
      </c>
      <c r="G10" s="4" t="s">
        <v>536</v>
      </c>
      <c r="H10" s="28" t="s">
        <v>19</v>
      </c>
      <c r="I10" s="73">
        <f t="shared" si="0"/>
        <v>1532990</v>
      </c>
      <c r="J10" s="124">
        <v>1839588</v>
      </c>
      <c r="K10" s="28" t="s">
        <v>20</v>
      </c>
      <c r="L10" s="28" t="s">
        <v>21</v>
      </c>
      <c r="M10" s="26" t="s">
        <v>22</v>
      </c>
      <c r="N10" s="36" t="s">
        <v>23</v>
      </c>
      <c r="O10" s="36" t="s">
        <v>127</v>
      </c>
      <c r="P10" s="215"/>
      <c r="Q10" s="215">
        <v>266</v>
      </c>
      <c r="R10" s="215">
        <v>0</v>
      </c>
      <c r="S10" s="83" t="s">
        <v>340</v>
      </c>
    </row>
    <row r="11" spans="1:168" customFormat="1" ht="40.9" customHeight="1">
      <c r="A11" s="1"/>
      <c r="B11" s="29"/>
      <c r="C11" s="29"/>
      <c r="D11" s="96">
        <v>1</v>
      </c>
      <c r="E11" s="97" t="s">
        <v>17</v>
      </c>
      <c r="F11" s="126" t="s">
        <v>331</v>
      </c>
      <c r="G11" s="45" t="s">
        <v>479</v>
      </c>
      <c r="H11" s="97" t="s">
        <v>19</v>
      </c>
      <c r="I11" s="115">
        <f t="shared" si="0"/>
        <v>19139613</v>
      </c>
      <c r="J11" s="99">
        <v>22967535.599999998</v>
      </c>
      <c r="K11" s="97" t="s">
        <v>20</v>
      </c>
      <c r="L11" s="29" t="s">
        <v>21</v>
      </c>
      <c r="M11" s="45" t="s">
        <v>22</v>
      </c>
      <c r="N11" s="45" t="s">
        <v>24</v>
      </c>
      <c r="O11" s="45" t="s">
        <v>25</v>
      </c>
      <c r="P11" s="45"/>
      <c r="Q11" s="149">
        <v>280</v>
      </c>
      <c r="R11" s="149">
        <v>294</v>
      </c>
      <c r="S11" s="45" t="s">
        <v>340</v>
      </c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</row>
    <row r="12" spans="1:168" customFormat="1" ht="40.9" customHeight="1">
      <c r="A12" s="1"/>
      <c r="B12" s="29"/>
      <c r="C12" s="29"/>
      <c r="D12" s="96">
        <v>2</v>
      </c>
      <c r="E12" s="97" t="s">
        <v>17</v>
      </c>
      <c r="F12" s="126" t="s">
        <v>334</v>
      </c>
      <c r="G12" s="45" t="s">
        <v>480</v>
      </c>
      <c r="H12" s="97" t="s">
        <v>19</v>
      </c>
      <c r="I12" s="115">
        <f t="shared" si="0"/>
        <v>4272215</v>
      </c>
      <c r="J12" s="99">
        <v>5126658</v>
      </c>
      <c r="K12" s="97" t="s">
        <v>20</v>
      </c>
      <c r="L12" s="29" t="s">
        <v>21</v>
      </c>
      <c r="M12" s="45" t="s">
        <v>22</v>
      </c>
      <c r="N12" s="45" t="s">
        <v>24</v>
      </c>
      <c r="O12" s="45" t="s">
        <v>25</v>
      </c>
      <c r="P12" s="45"/>
      <c r="Q12" s="149">
        <v>280</v>
      </c>
      <c r="R12" s="149">
        <v>214</v>
      </c>
      <c r="S12" s="45" t="s">
        <v>340</v>
      </c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</row>
    <row r="13" spans="1:168" customFormat="1" ht="40.9" customHeight="1">
      <c r="A13" s="1"/>
      <c r="B13" s="29"/>
      <c r="C13" s="29"/>
      <c r="D13" s="96">
        <v>3</v>
      </c>
      <c r="E13" s="97" t="s">
        <v>17</v>
      </c>
      <c r="F13" s="126" t="s">
        <v>332</v>
      </c>
      <c r="G13" s="45" t="s">
        <v>481</v>
      </c>
      <c r="H13" s="97" t="s">
        <v>19</v>
      </c>
      <c r="I13" s="115">
        <f t="shared" si="0"/>
        <v>4420774</v>
      </c>
      <c r="J13" s="99">
        <v>5304928.8</v>
      </c>
      <c r="K13" s="97" t="s">
        <v>20</v>
      </c>
      <c r="L13" s="29" t="s">
        <v>21</v>
      </c>
      <c r="M13" s="45" t="s">
        <v>22</v>
      </c>
      <c r="N13" s="45" t="s">
        <v>24</v>
      </c>
      <c r="O13" s="45" t="s">
        <v>25</v>
      </c>
      <c r="P13" s="45"/>
      <c r="Q13" s="149">
        <v>280</v>
      </c>
      <c r="R13" s="149">
        <v>202</v>
      </c>
      <c r="S13" s="45" t="s">
        <v>340</v>
      </c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</row>
    <row r="14" spans="1:168" customFormat="1" ht="40.9" customHeight="1">
      <c r="A14" s="1"/>
      <c r="B14" s="29"/>
      <c r="C14" s="29"/>
      <c r="D14" s="96">
        <v>4</v>
      </c>
      <c r="E14" s="97" t="s">
        <v>17</v>
      </c>
      <c r="F14" s="126" t="s">
        <v>333</v>
      </c>
      <c r="G14" s="45" t="s">
        <v>482</v>
      </c>
      <c r="H14" s="97" t="s">
        <v>19</v>
      </c>
      <c r="I14" s="115">
        <f t="shared" si="0"/>
        <v>3407677</v>
      </c>
      <c r="J14" s="99">
        <v>4089212.4</v>
      </c>
      <c r="K14" s="97" t="s">
        <v>20</v>
      </c>
      <c r="L14" s="29" t="s">
        <v>21</v>
      </c>
      <c r="M14" s="45" t="s">
        <v>22</v>
      </c>
      <c r="N14" s="45" t="s">
        <v>24</v>
      </c>
      <c r="O14" s="45" t="s">
        <v>25</v>
      </c>
      <c r="P14" s="45"/>
      <c r="Q14" s="149">
        <v>280</v>
      </c>
      <c r="R14" s="149">
        <v>158</v>
      </c>
      <c r="S14" s="45" t="s">
        <v>340</v>
      </c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</row>
    <row r="15" spans="1:168" customFormat="1" ht="40.9" customHeight="1">
      <c r="A15" s="1"/>
      <c r="B15" s="29"/>
      <c r="C15" s="29"/>
      <c r="D15" s="96">
        <v>5</v>
      </c>
      <c r="E15" s="29" t="s">
        <v>17</v>
      </c>
      <c r="F15" s="126" t="s">
        <v>335</v>
      </c>
      <c r="G15" s="130" t="s">
        <v>483</v>
      </c>
      <c r="H15" s="29" t="s">
        <v>19</v>
      </c>
      <c r="I15" s="115">
        <f t="shared" si="0"/>
        <v>24224704</v>
      </c>
      <c r="J15" s="44">
        <v>29069644.800000001</v>
      </c>
      <c r="K15" s="97" t="s">
        <v>20</v>
      </c>
      <c r="L15" s="29" t="s">
        <v>21</v>
      </c>
      <c r="M15" s="45" t="s">
        <v>22</v>
      </c>
      <c r="N15" s="45" t="s">
        <v>24</v>
      </c>
      <c r="O15" s="45" t="s">
        <v>25</v>
      </c>
      <c r="P15" s="45"/>
      <c r="Q15" s="149">
        <v>280</v>
      </c>
      <c r="R15" s="149">
        <v>0</v>
      </c>
      <c r="S15" s="45" t="s">
        <v>340</v>
      </c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</row>
    <row r="16" spans="1:168" customFormat="1" ht="40.9" customHeight="1">
      <c r="A16" s="1"/>
      <c r="B16" s="29"/>
      <c r="C16" s="29"/>
      <c r="D16" s="96">
        <v>6</v>
      </c>
      <c r="E16" s="29" t="s">
        <v>17</v>
      </c>
      <c r="F16" s="126" t="s">
        <v>336</v>
      </c>
      <c r="G16" s="45" t="s">
        <v>484</v>
      </c>
      <c r="H16" s="29" t="s">
        <v>19</v>
      </c>
      <c r="I16" s="115">
        <f t="shared" si="0"/>
        <v>3674766.9999999995</v>
      </c>
      <c r="J16" s="99">
        <v>4409720.3999999994</v>
      </c>
      <c r="K16" s="97" t="s">
        <v>20</v>
      </c>
      <c r="L16" s="29" t="s">
        <v>21</v>
      </c>
      <c r="M16" s="45" t="s">
        <v>22</v>
      </c>
      <c r="N16" s="45" t="s">
        <v>24</v>
      </c>
      <c r="O16" s="45" t="s">
        <v>25</v>
      </c>
      <c r="P16" s="45"/>
      <c r="Q16" s="149">
        <v>266</v>
      </c>
      <c r="R16" s="149">
        <v>368</v>
      </c>
      <c r="S16" s="45" t="s">
        <v>340</v>
      </c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</row>
    <row r="17" spans="1:168" customFormat="1" ht="40.9" customHeight="1">
      <c r="A17" s="1"/>
      <c r="B17" s="29"/>
      <c r="C17" s="29"/>
      <c r="D17" s="96">
        <v>7</v>
      </c>
      <c r="E17" s="129" t="s">
        <v>17</v>
      </c>
      <c r="F17" s="97" t="s">
        <v>102</v>
      </c>
      <c r="G17" s="98" t="s">
        <v>485</v>
      </c>
      <c r="H17" s="29" t="s">
        <v>19</v>
      </c>
      <c r="I17" s="115">
        <f t="shared" si="0"/>
        <v>6528039</v>
      </c>
      <c r="J17" s="99">
        <v>7833646.7999999998</v>
      </c>
      <c r="K17" s="97" t="s">
        <v>20</v>
      </c>
      <c r="L17" s="29" t="s">
        <v>21</v>
      </c>
      <c r="M17" s="45" t="s">
        <v>22</v>
      </c>
      <c r="N17" s="45" t="s">
        <v>24</v>
      </c>
      <c r="O17" s="45" t="s">
        <v>25</v>
      </c>
      <c r="P17" s="45"/>
      <c r="Q17" s="149">
        <v>266</v>
      </c>
      <c r="R17" s="149">
        <v>326</v>
      </c>
      <c r="S17" s="45" t="s">
        <v>340</v>
      </c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</row>
    <row r="18" spans="1:168" customFormat="1" ht="40.9" customHeight="1">
      <c r="A18" s="1"/>
      <c r="B18" s="29"/>
      <c r="C18" s="29"/>
      <c r="D18" s="96">
        <v>8</v>
      </c>
      <c r="E18" s="29" t="s">
        <v>17</v>
      </c>
      <c r="F18" s="97" t="s">
        <v>109</v>
      </c>
      <c r="G18" s="98" t="s">
        <v>486</v>
      </c>
      <c r="H18" s="29" t="s">
        <v>19</v>
      </c>
      <c r="I18" s="115">
        <f t="shared" si="0"/>
        <v>2075939.0000000002</v>
      </c>
      <c r="J18" s="99">
        <v>2491126.8000000003</v>
      </c>
      <c r="K18" s="97" t="s">
        <v>20</v>
      </c>
      <c r="L18" s="29" t="s">
        <v>21</v>
      </c>
      <c r="M18" s="45" t="s">
        <v>22</v>
      </c>
      <c r="N18" s="45" t="s">
        <v>24</v>
      </c>
      <c r="O18" s="45" t="s">
        <v>25</v>
      </c>
      <c r="P18" s="45"/>
      <c r="Q18" s="149">
        <v>266</v>
      </c>
      <c r="R18" s="149">
        <v>206</v>
      </c>
      <c r="S18" s="45" t="s">
        <v>340</v>
      </c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</row>
    <row r="19" spans="1:168" customFormat="1" ht="40.9" customHeight="1">
      <c r="A19" s="1"/>
      <c r="B19" s="29"/>
      <c r="C19" s="29"/>
      <c r="D19" s="96">
        <v>9</v>
      </c>
      <c r="E19" s="129" t="s">
        <v>17</v>
      </c>
      <c r="F19" s="97" t="s">
        <v>337</v>
      </c>
      <c r="G19" s="45" t="s">
        <v>487</v>
      </c>
      <c r="H19" s="29" t="s">
        <v>19</v>
      </c>
      <c r="I19" s="115">
        <f t="shared" si="0"/>
        <v>7185513.9999999991</v>
      </c>
      <c r="J19" s="99">
        <v>8622616.7999999989</v>
      </c>
      <c r="K19" s="97" t="s">
        <v>20</v>
      </c>
      <c r="L19" s="29" t="s">
        <v>21</v>
      </c>
      <c r="M19" s="45" t="s">
        <v>22</v>
      </c>
      <c r="N19" s="45" t="s">
        <v>24</v>
      </c>
      <c r="O19" s="45" t="s">
        <v>25</v>
      </c>
      <c r="P19" s="45"/>
      <c r="Q19" s="149">
        <v>266</v>
      </c>
      <c r="R19" s="149">
        <v>198</v>
      </c>
      <c r="S19" s="45" t="s">
        <v>340</v>
      </c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</row>
    <row r="20" spans="1:168" customFormat="1" ht="40.9" customHeight="1">
      <c r="A20" s="1"/>
      <c r="B20" s="29"/>
      <c r="C20" s="29"/>
      <c r="D20" s="96">
        <v>10</v>
      </c>
      <c r="E20" s="129" t="s">
        <v>17</v>
      </c>
      <c r="F20" s="97" t="s">
        <v>104</v>
      </c>
      <c r="G20" s="45" t="s">
        <v>488</v>
      </c>
      <c r="H20" s="29" t="s">
        <v>19</v>
      </c>
      <c r="I20" s="115">
        <f t="shared" si="0"/>
        <v>5696147</v>
      </c>
      <c r="J20" s="99">
        <v>6835376.3999999994</v>
      </c>
      <c r="K20" s="97" t="s">
        <v>20</v>
      </c>
      <c r="L20" s="29" t="s">
        <v>21</v>
      </c>
      <c r="M20" s="45" t="s">
        <v>22</v>
      </c>
      <c r="N20" s="45" t="s">
        <v>24</v>
      </c>
      <c r="O20" s="45" t="s">
        <v>25</v>
      </c>
      <c r="P20" s="45"/>
      <c r="Q20" s="149">
        <v>266</v>
      </c>
      <c r="R20" s="149">
        <v>178</v>
      </c>
      <c r="S20" s="45" t="s">
        <v>340</v>
      </c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</row>
    <row r="21" spans="1:168" customFormat="1" ht="40.9" customHeight="1">
      <c r="A21" s="1"/>
      <c r="B21" s="29"/>
      <c r="C21" s="29"/>
      <c r="D21" s="96">
        <v>11</v>
      </c>
      <c r="E21" s="29" t="s">
        <v>17</v>
      </c>
      <c r="F21" s="97" t="s">
        <v>338</v>
      </c>
      <c r="G21" s="45" t="s">
        <v>489</v>
      </c>
      <c r="H21" s="29" t="s">
        <v>19</v>
      </c>
      <c r="I21" s="115">
        <f t="shared" si="0"/>
        <v>1148683.0000000002</v>
      </c>
      <c r="J21" s="99">
        <v>1378419.6000000003</v>
      </c>
      <c r="K21" s="97" t="s">
        <v>20</v>
      </c>
      <c r="L21" s="29" t="s">
        <v>21</v>
      </c>
      <c r="M21" s="45" t="s">
        <v>22</v>
      </c>
      <c r="N21" s="45" t="s">
        <v>24</v>
      </c>
      <c r="O21" s="45" t="s">
        <v>25</v>
      </c>
      <c r="P21" s="45"/>
      <c r="Q21" s="149">
        <v>266</v>
      </c>
      <c r="R21" s="149">
        <v>142</v>
      </c>
      <c r="S21" s="45" t="s">
        <v>340</v>
      </c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</row>
    <row r="22" spans="1:168" customFormat="1" ht="40.9" customHeight="1">
      <c r="A22" s="1"/>
      <c r="B22" s="29"/>
      <c r="C22" s="29"/>
      <c r="D22" s="96">
        <v>12</v>
      </c>
      <c r="E22" s="29" t="s">
        <v>17</v>
      </c>
      <c r="F22" s="97" t="s">
        <v>94</v>
      </c>
      <c r="G22" s="45" t="s">
        <v>490</v>
      </c>
      <c r="H22" s="29" t="s">
        <v>19</v>
      </c>
      <c r="I22" s="115">
        <f t="shared" si="0"/>
        <v>1667583</v>
      </c>
      <c r="J22" s="99">
        <v>2001099.5999999999</v>
      </c>
      <c r="K22" s="97" t="s">
        <v>20</v>
      </c>
      <c r="L22" s="29" t="s">
        <v>21</v>
      </c>
      <c r="M22" s="45" t="s">
        <v>22</v>
      </c>
      <c r="N22" s="45" t="s">
        <v>24</v>
      </c>
      <c r="O22" s="45" t="s">
        <v>25</v>
      </c>
      <c r="P22" s="45"/>
      <c r="Q22" s="149">
        <v>266</v>
      </c>
      <c r="R22" s="149">
        <v>96</v>
      </c>
      <c r="S22" s="45" t="s">
        <v>340</v>
      </c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</row>
    <row r="23" spans="1:168" customFormat="1" ht="40.9" customHeight="1">
      <c r="A23" s="1"/>
      <c r="B23" s="29"/>
      <c r="C23" s="29"/>
      <c r="D23" s="129">
        <v>13</v>
      </c>
      <c r="E23" s="29" t="s">
        <v>17</v>
      </c>
      <c r="F23" s="29" t="s">
        <v>364</v>
      </c>
      <c r="G23" s="45" t="s">
        <v>491</v>
      </c>
      <c r="H23" s="29" t="s">
        <v>19</v>
      </c>
      <c r="I23" s="115">
        <f t="shared" si="0"/>
        <v>10385755.560000002</v>
      </c>
      <c r="J23" s="44">
        <v>12462906.672000002</v>
      </c>
      <c r="K23" s="29" t="s">
        <v>20</v>
      </c>
      <c r="L23" s="29" t="s">
        <v>21</v>
      </c>
      <c r="M23" s="148" t="s">
        <v>22</v>
      </c>
      <c r="N23" s="45" t="s">
        <v>23</v>
      </c>
      <c r="O23" s="45" t="s">
        <v>127</v>
      </c>
      <c r="P23" s="45"/>
      <c r="Q23" s="149">
        <v>266</v>
      </c>
      <c r="R23" s="149">
        <v>0</v>
      </c>
      <c r="S23" s="45" t="s">
        <v>340</v>
      </c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</row>
    <row r="24" spans="1:168" customFormat="1" ht="40.9" customHeight="1">
      <c r="A24" s="1"/>
      <c r="B24" s="29"/>
      <c r="C24" s="29"/>
      <c r="D24" s="129">
        <v>14</v>
      </c>
      <c r="E24" s="29" t="s">
        <v>17</v>
      </c>
      <c r="F24" s="97" t="s">
        <v>79</v>
      </c>
      <c r="G24" s="45" t="s">
        <v>492</v>
      </c>
      <c r="H24" s="29" t="s">
        <v>19</v>
      </c>
      <c r="I24" s="115">
        <f t="shared" si="0"/>
        <v>5259573.3000000007</v>
      </c>
      <c r="J24" s="99">
        <v>6311487.9600000009</v>
      </c>
      <c r="K24" s="97" t="s">
        <v>20</v>
      </c>
      <c r="L24" s="29" t="s">
        <v>21</v>
      </c>
      <c r="M24" s="45" t="s">
        <v>22</v>
      </c>
      <c r="N24" s="45" t="s">
        <v>24</v>
      </c>
      <c r="O24" s="45" t="s">
        <v>25</v>
      </c>
      <c r="P24" s="45"/>
      <c r="Q24" s="149">
        <v>255</v>
      </c>
      <c r="R24" s="149">
        <v>0</v>
      </c>
      <c r="S24" s="45" t="s">
        <v>340</v>
      </c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</row>
    <row r="25" spans="1:168" customFormat="1" ht="40.9" customHeight="1">
      <c r="A25" s="1"/>
      <c r="B25" s="29"/>
      <c r="C25" s="29"/>
      <c r="D25" s="129">
        <v>15</v>
      </c>
      <c r="E25" s="29" t="s">
        <v>17</v>
      </c>
      <c r="F25" s="97" t="s">
        <v>81</v>
      </c>
      <c r="G25" s="98" t="s">
        <v>493</v>
      </c>
      <c r="H25" s="29" t="s">
        <v>19</v>
      </c>
      <c r="I25" s="115">
        <f t="shared" si="0"/>
        <v>2069713.0000000002</v>
      </c>
      <c r="J25" s="99">
        <v>2483655.6</v>
      </c>
      <c r="K25" s="97" t="s">
        <v>20</v>
      </c>
      <c r="L25" s="29" t="s">
        <v>21</v>
      </c>
      <c r="M25" s="45" t="s">
        <v>22</v>
      </c>
      <c r="N25" s="45" t="s">
        <v>24</v>
      </c>
      <c r="O25" s="45" t="s">
        <v>25</v>
      </c>
      <c r="P25" s="45"/>
      <c r="Q25" s="149">
        <v>248</v>
      </c>
      <c r="R25" s="149">
        <v>160</v>
      </c>
      <c r="S25" s="45" t="s">
        <v>340</v>
      </c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</row>
    <row r="26" spans="1:168" customFormat="1" ht="40.9" customHeight="1">
      <c r="A26" s="1"/>
      <c r="B26" s="29"/>
      <c r="C26" s="29"/>
      <c r="D26" s="129">
        <v>16</v>
      </c>
      <c r="E26" s="29" t="s">
        <v>17</v>
      </c>
      <c r="F26" s="97" t="s">
        <v>343</v>
      </c>
      <c r="G26" s="45" t="s">
        <v>494</v>
      </c>
      <c r="H26" s="29" t="s">
        <v>19</v>
      </c>
      <c r="I26" s="115">
        <f t="shared" si="0"/>
        <v>4437891</v>
      </c>
      <c r="J26" s="99">
        <v>5325469.2</v>
      </c>
      <c r="K26" s="97" t="s">
        <v>20</v>
      </c>
      <c r="L26" s="29" t="s">
        <v>21</v>
      </c>
      <c r="M26" s="45" t="s">
        <v>22</v>
      </c>
      <c r="N26" s="45" t="s">
        <v>24</v>
      </c>
      <c r="O26" s="45" t="s">
        <v>25</v>
      </c>
      <c r="P26" s="45"/>
      <c r="Q26" s="149">
        <v>247</v>
      </c>
      <c r="R26" s="149">
        <v>166</v>
      </c>
      <c r="S26" s="45" t="s">
        <v>340</v>
      </c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</row>
    <row r="27" spans="1:168" customFormat="1" ht="40.9" customHeight="1">
      <c r="A27" s="1"/>
      <c r="B27" s="29"/>
      <c r="C27" s="29"/>
      <c r="D27" s="129">
        <v>17</v>
      </c>
      <c r="E27" s="29" t="s">
        <v>17</v>
      </c>
      <c r="F27" s="97" t="s">
        <v>157</v>
      </c>
      <c r="G27" s="45" t="s">
        <v>495</v>
      </c>
      <c r="H27" s="29" t="s">
        <v>19</v>
      </c>
      <c r="I27" s="115">
        <f t="shared" si="0"/>
        <v>1770345</v>
      </c>
      <c r="J27" s="99">
        <v>2124414</v>
      </c>
      <c r="K27" s="97" t="s">
        <v>20</v>
      </c>
      <c r="L27" s="29" t="s">
        <v>21</v>
      </c>
      <c r="M27" s="45" t="s">
        <v>22</v>
      </c>
      <c r="N27" s="45" t="s">
        <v>24</v>
      </c>
      <c r="O27" s="45" t="s">
        <v>25</v>
      </c>
      <c r="P27" s="45"/>
      <c r="Q27" s="149">
        <v>247</v>
      </c>
      <c r="R27" s="149">
        <v>126</v>
      </c>
      <c r="S27" s="45" t="s">
        <v>340</v>
      </c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</row>
    <row r="28" spans="1:168" customFormat="1" ht="40.9" customHeight="1">
      <c r="A28" s="1"/>
      <c r="B28" s="29"/>
      <c r="C28" s="29"/>
      <c r="D28" s="129">
        <v>18</v>
      </c>
      <c r="E28" s="29" t="s">
        <v>17</v>
      </c>
      <c r="F28" s="29" t="s">
        <v>159</v>
      </c>
      <c r="G28" s="45" t="s">
        <v>496</v>
      </c>
      <c r="H28" s="29" t="s">
        <v>19</v>
      </c>
      <c r="I28" s="115">
        <f t="shared" si="0"/>
        <v>1604490.0000000002</v>
      </c>
      <c r="J28" s="44">
        <v>1925388.0000000002</v>
      </c>
      <c r="K28" s="29" t="s">
        <v>20</v>
      </c>
      <c r="L28" s="29" t="s">
        <v>21</v>
      </c>
      <c r="M28" s="45" t="s">
        <v>22</v>
      </c>
      <c r="N28" s="45" t="s">
        <v>24</v>
      </c>
      <c r="O28" s="45" t="s">
        <v>127</v>
      </c>
      <c r="P28" s="45"/>
      <c r="Q28" s="149">
        <v>247</v>
      </c>
      <c r="R28" s="149">
        <v>106</v>
      </c>
      <c r="S28" s="45" t="s">
        <v>340</v>
      </c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</row>
    <row r="29" spans="1:168" customFormat="1" ht="40.9" customHeight="1">
      <c r="A29" s="1"/>
      <c r="B29" s="29"/>
      <c r="C29" s="29"/>
      <c r="D29" s="129">
        <v>19</v>
      </c>
      <c r="E29" s="29" t="s">
        <v>17</v>
      </c>
      <c r="F29" s="97" t="s">
        <v>35</v>
      </c>
      <c r="G29" s="98" t="s">
        <v>497</v>
      </c>
      <c r="H29" s="29" t="s">
        <v>19</v>
      </c>
      <c r="I29" s="115">
        <f t="shared" si="0"/>
        <v>2844920</v>
      </c>
      <c r="J29" s="99">
        <v>3413904</v>
      </c>
      <c r="K29" s="97" t="s">
        <v>20</v>
      </c>
      <c r="L29" s="29" t="s">
        <v>21</v>
      </c>
      <c r="M29" s="45" t="s">
        <v>22</v>
      </c>
      <c r="N29" s="45" t="s">
        <v>24</v>
      </c>
      <c r="O29" s="45" t="s">
        <v>25</v>
      </c>
      <c r="P29" s="45"/>
      <c r="Q29" s="149">
        <v>240</v>
      </c>
      <c r="R29" s="149">
        <v>292</v>
      </c>
      <c r="S29" s="45" t="s">
        <v>340</v>
      </c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</row>
    <row r="30" spans="1:168" customFormat="1" ht="40.9" customHeight="1">
      <c r="A30" s="1"/>
      <c r="B30" s="29"/>
      <c r="C30" s="29"/>
      <c r="D30" s="129">
        <v>20</v>
      </c>
      <c r="E30" s="29" t="s">
        <v>17</v>
      </c>
      <c r="F30" s="97" t="s">
        <v>53</v>
      </c>
      <c r="G30" s="45" t="s">
        <v>498</v>
      </c>
      <c r="H30" s="29" t="s">
        <v>19</v>
      </c>
      <c r="I30" s="115">
        <f t="shared" si="0"/>
        <v>1876942.9999999993</v>
      </c>
      <c r="J30" s="99">
        <v>2252331.5999999992</v>
      </c>
      <c r="K30" s="97" t="s">
        <v>20</v>
      </c>
      <c r="L30" s="29" t="s">
        <v>21</v>
      </c>
      <c r="M30" s="45" t="s">
        <v>22</v>
      </c>
      <c r="N30" s="45" t="s">
        <v>24</v>
      </c>
      <c r="O30" s="45" t="s">
        <v>25</v>
      </c>
      <c r="P30" s="45"/>
      <c r="Q30" s="149">
        <v>240</v>
      </c>
      <c r="R30" s="149">
        <v>228</v>
      </c>
      <c r="S30" s="45" t="s">
        <v>340</v>
      </c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</row>
    <row r="31" spans="1:168" customFormat="1" ht="40.9" customHeight="1">
      <c r="A31" s="1"/>
      <c r="B31" s="29"/>
      <c r="C31" s="29"/>
      <c r="D31" s="129">
        <v>21</v>
      </c>
      <c r="E31" s="29" t="s">
        <v>17</v>
      </c>
      <c r="F31" s="97" t="s">
        <v>48</v>
      </c>
      <c r="G31" s="98" t="s">
        <v>499</v>
      </c>
      <c r="H31" s="29" t="s">
        <v>19</v>
      </c>
      <c r="I31" s="115">
        <f t="shared" si="0"/>
        <v>2924664</v>
      </c>
      <c r="J31" s="99">
        <v>3509596.8</v>
      </c>
      <c r="K31" s="97" t="s">
        <v>20</v>
      </c>
      <c r="L31" s="29" t="s">
        <v>21</v>
      </c>
      <c r="M31" s="45" t="s">
        <v>22</v>
      </c>
      <c r="N31" s="45" t="s">
        <v>24</v>
      </c>
      <c r="O31" s="45" t="s">
        <v>25</v>
      </c>
      <c r="P31" s="45"/>
      <c r="Q31" s="149">
        <v>240</v>
      </c>
      <c r="R31" s="149">
        <v>202</v>
      </c>
      <c r="S31" s="45" t="s">
        <v>340</v>
      </c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</row>
    <row r="32" spans="1:168" customFormat="1" ht="40.9" customHeight="1">
      <c r="A32" s="1"/>
      <c r="B32" s="29"/>
      <c r="C32" s="29"/>
      <c r="D32" s="187"/>
      <c r="E32" s="29" t="s">
        <v>17</v>
      </c>
      <c r="F32" s="188" t="s">
        <v>18</v>
      </c>
      <c r="G32" s="189" t="s">
        <v>500</v>
      </c>
      <c r="H32" s="29" t="s">
        <v>19</v>
      </c>
      <c r="I32" s="99">
        <f t="shared" si="0"/>
        <v>1609704</v>
      </c>
      <c r="J32" s="99">
        <v>1931644.7999999998</v>
      </c>
      <c r="K32" s="97" t="s">
        <v>20</v>
      </c>
      <c r="L32" s="29" t="s">
        <v>21</v>
      </c>
      <c r="M32" s="45" t="s">
        <v>22</v>
      </c>
      <c r="N32" s="45" t="s">
        <v>24</v>
      </c>
      <c r="O32" s="45" t="s">
        <v>25</v>
      </c>
      <c r="P32" s="45"/>
      <c r="Q32" s="149"/>
      <c r="R32" s="149"/>
      <c r="S32" s="45" t="s">
        <v>340</v>
      </c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</row>
    <row r="33" spans="1:168" customFormat="1" ht="40.9" customHeight="1">
      <c r="A33" s="1"/>
      <c r="B33" s="29"/>
      <c r="C33" s="29"/>
      <c r="D33" s="129">
        <v>22</v>
      </c>
      <c r="E33" s="29" t="s">
        <v>17</v>
      </c>
      <c r="F33" s="29" t="s">
        <v>68</v>
      </c>
      <c r="G33" s="45" t="s">
        <v>377</v>
      </c>
      <c r="H33" s="29" t="s">
        <v>19</v>
      </c>
      <c r="I33" s="115">
        <f t="shared" si="0"/>
        <v>966666.66666666674</v>
      </c>
      <c r="J33" s="44">
        <v>1160000</v>
      </c>
      <c r="K33" s="29" t="s">
        <v>128</v>
      </c>
      <c r="L33" s="29" t="s">
        <v>21</v>
      </c>
      <c r="M33" s="45" t="s">
        <v>347</v>
      </c>
      <c r="N33" s="45" t="s">
        <v>24</v>
      </c>
      <c r="O33" s="45" t="s">
        <v>127</v>
      </c>
      <c r="P33" s="45" t="s">
        <v>379</v>
      </c>
      <c r="Q33" s="149">
        <v>190</v>
      </c>
      <c r="R33" s="149">
        <v>144</v>
      </c>
      <c r="S33" s="45" t="s">
        <v>128</v>
      </c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</row>
    <row r="34" spans="1:168" customFormat="1" ht="40.9" customHeight="1">
      <c r="A34" s="1"/>
      <c r="B34" s="29"/>
      <c r="C34" s="29"/>
      <c r="D34" s="129">
        <v>24</v>
      </c>
      <c r="E34" s="29" t="s">
        <v>17</v>
      </c>
      <c r="F34" s="29" t="s">
        <v>72</v>
      </c>
      <c r="G34" s="45" t="s">
        <v>517</v>
      </c>
      <c r="H34" s="129" t="s">
        <v>19</v>
      </c>
      <c r="I34" s="115">
        <f t="shared" si="0"/>
        <v>3132500</v>
      </c>
      <c r="J34" s="44">
        <v>3759000</v>
      </c>
      <c r="K34" s="29" t="s">
        <v>128</v>
      </c>
      <c r="L34" s="29" t="s">
        <v>21</v>
      </c>
      <c r="M34" s="45" t="s">
        <v>527</v>
      </c>
      <c r="N34" s="45" t="s">
        <v>24</v>
      </c>
      <c r="O34" s="45" t="s">
        <v>127</v>
      </c>
      <c r="P34" s="129"/>
      <c r="Q34" s="29">
        <v>150</v>
      </c>
      <c r="R34" s="29">
        <v>124</v>
      </c>
      <c r="S34" s="45" t="s">
        <v>128</v>
      </c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</row>
    <row r="35" spans="1:168" customFormat="1" ht="40.9" customHeight="1">
      <c r="A35" s="1"/>
      <c r="B35" s="29"/>
      <c r="C35" s="29"/>
      <c r="D35" s="129">
        <v>25</v>
      </c>
      <c r="E35" s="29" t="s">
        <v>17</v>
      </c>
      <c r="F35" s="29" t="s">
        <v>85</v>
      </c>
      <c r="G35" s="45" t="s">
        <v>370</v>
      </c>
      <c r="H35" s="129" t="s">
        <v>19</v>
      </c>
      <c r="I35" s="115">
        <f t="shared" si="0"/>
        <v>3333333.3333333335</v>
      </c>
      <c r="J35" s="44">
        <v>4000000</v>
      </c>
      <c r="K35" s="29" t="s">
        <v>128</v>
      </c>
      <c r="L35" s="29" t="s">
        <v>21</v>
      </c>
      <c r="M35" s="45" t="s">
        <v>347</v>
      </c>
      <c r="N35" s="45" t="s">
        <v>24</v>
      </c>
      <c r="O35" s="45" t="s">
        <v>127</v>
      </c>
      <c r="P35" s="45" t="s">
        <v>378</v>
      </c>
      <c r="Q35" s="149">
        <v>123</v>
      </c>
      <c r="R35" s="149">
        <v>0</v>
      </c>
      <c r="S35" s="45" t="s">
        <v>128</v>
      </c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</row>
    <row r="36" spans="1:168" customFormat="1" ht="40.9" customHeight="1">
      <c r="A36" s="1"/>
      <c r="B36" s="29"/>
      <c r="C36" s="29"/>
      <c r="D36" s="129">
        <v>27</v>
      </c>
      <c r="E36" s="29" t="s">
        <v>17</v>
      </c>
      <c r="F36" s="29" t="s">
        <v>630</v>
      </c>
      <c r="G36" s="45" t="s">
        <v>572</v>
      </c>
      <c r="H36" s="129" t="s">
        <v>19</v>
      </c>
      <c r="I36" s="115">
        <f>J36/1.2</f>
        <v>1242559.1666666667</v>
      </c>
      <c r="J36" s="44">
        <v>1491071</v>
      </c>
      <c r="K36" s="29" t="s">
        <v>128</v>
      </c>
      <c r="L36" s="29" t="s">
        <v>21</v>
      </c>
      <c r="M36" s="45" t="s">
        <v>567</v>
      </c>
      <c r="N36" s="45" t="s">
        <v>24</v>
      </c>
      <c r="O36" s="45" t="s">
        <v>127</v>
      </c>
      <c r="P36" s="45"/>
      <c r="Q36" s="261">
        <v>72</v>
      </c>
      <c r="R36" s="261">
        <v>0</v>
      </c>
      <c r="S36" s="45" t="s">
        <v>128</v>
      </c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</row>
    <row r="37" spans="1:168" customFormat="1" ht="40.9" customHeight="1">
      <c r="A37" s="1"/>
      <c r="B37" s="29"/>
      <c r="C37" s="29"/>
      <c r="D37" s="129">
        <v>28</v>
      </c>
      <c r="E37" s="29" t="s">
        <v>17</v>
      </c>
      <c r="F37" s="29" t="s">
        <v>629</v>
      </c>
      <c r="G37" s="45" t="s">
        <v>570</v>
      </c>
      <c r="H37" s="129" t="s">
        <v>19</v>
      </c>
      <c r="I37" s="115">
        <f>J37/1.2</f>
        <v>2112000</v>
      </c>
      <c r="J37" s="44">
        <v>2534400</v>
      </c>
      <c r="K37" s="29" t="s">
        <v>128</v>
      </c>
      <c r="L37" s="29" t="s">
        <v>21</v>
      </c>
      <c r="M37" s="45" t="s">
        <v>567</v>
      </c>
      <c r="N37" s="45" t="s">
        <v>24</v>
      </c>
      <c r="O37" s="45" t="s">
        <v>127</v>
      </c>
      <c r="P37" s="45"/>
      <c r="Q37" s="261">
        <v>37</v>
      </c>
      <c r="R37" s="261">
        <v>0</v>
      </c>
      <c r="S37" s="45" t="s">
        <v>128</v>
      </c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</row>
    <row r="38" spans="1:168" ht="35.450000000000003" customHeight="1">
      <c r="B38" s="37"/>
      <c r="C38" s="37"/>
      <c r="D38" s="206" t="s">
        <v>477</v>
      </c>
      <c r="E38" s="30" t="s">
        <v>17</v>
      </c>
      <c r="F38" s="30" t="s">
        <v>18</v>
      </c>
      <c r="G38" s="284" t="s">
        <v>317</v>
      </c>
      <c r="H38" s="30" t="s">
        <v>169</v>
      </c>
      <c r="I38" s="106">
        <f t="shared" si="0"/>
        <v>4548219.166666667</v>
      </c>
      <c r="J38" s="127">
        <v>5457863</v>
      </c>
      <c r="K38" s="30" t="s">
        <v>20</v>
      </c>
      <c r="L38" s="30" t="s">
        <v>21</v>
      </c>
      <c r="M38" s="128" t="s">
        <v>22</v>
      </c>
      <c r="N38" s="128" t="s">
        <v>170</v>
      </c>
      <c r="O38" s="55" t="s">
        <v>171</v>
      </c>
      <c r="P38" s="30"/>
      <c r="Q38" s="30"/>
      <c r="R38" s="30"/>
      <c r="S38" s="131" t="s">
        <v>340</v>
      </c>
    </row>
    <row r="39" spans="1:168" ht="35.450000000000003" customHeight="1">
      <c r="B39" s="37"/>
      <c r="C39" s="37"/>
      <c r="D39" s="206">
        <v>1</v>
      </c>
      <c r="E39" s="30" t="s">
        <v>17</v>
      </c>
      <c r="F39" s="30" t="s">
        <v>18</v>
      </c>
      <c r="G39" s="284" t="s">
        <v>318</v>
      </c>
      <c r="H39" s="30" t="s">
        <v>169</v>
      </c>
      <c r="I39" s="106">
        <f t="shared" si="0"/>
        <v>7460549.0000000009</v>
      </c>
      <c r="J39" s="127">
        <v>8952658.8000000007</v>
      </c>
      <c r="K39" s="30" t="s">
        <v>20</v>
      </c>
      <c r="L39" s="30" t="s">
        <v>21</v>
      </c>
      <c r="M39" s="128" t="s">
        <v>22</v>
      </c>
      <c r="N39" s="128" t="s">
        <v>170</v>
      </c>
      <c r="O39" s="55" t="s">
        <v>171</v>
      </c>
      <c r="P39" s="30"/>
      <c r="Q39" s="30">
        <v>137</v>
      </c>
      <c r="R39" s="30">
        <v>4</v>
      </c>
      <c r="S39" s="131" t="s">
        <v>340</v>
      </c>
    </row>
    <row r="40" spans="1:168" ht="35.450000000000003" customHeight="1">
      <c r="B40" s="37"/>
      <c r="C40" s="37"/>
      <c r="D40" s="206">
        <v>1</v>
      </c>
      <c r="E40" s="30" t="s">
        <v>17</v>
      </c>
      <c r="F40" s="30" t="s">
        <v>18</v>
      </c>
      <c r="G40" s="284" t="s">
        <v>173</v>
      </c>
      <c r="H40" s="30" t="s">
        <v>169</v>
      </c>
      <c r="I40" s="106">
        <f t="shared" si="0"/>
        <v>3247159</v>
      </c>
      <c r="J40" s="127">
        <v>3896590.8</v>
      </c>
      <c r="K40" s="30" t="s">
        <v>20</v>
      </c>
      <c r="L40" s="30" t="s">
        <v>21</v>
      </c>
      <c r="M40" s="128" t="s">
        <v>22</v>
      </c>
      <c r="N40" s="128" t="s">
        <v>174</v>
      </c>
      <c r="O40" s="55" t="s">
        <v>171</v>
      </c>
      <c r="P40" s="30"/>
      <c r="Q40" s="30">
        <v>137</v>
      </c>
      <c r="R40" s="30">
        <v>4</v>
      </c>
      <c r="S40" s="131" t="s">
        <v>341</v>
      </c>
    </row>
    <row r="41" spans="1:168" ht="35.450000000000003" customHeight="1">
      <c r="B41" s="30"/>
      <c r="C41" s="30"/>
      <c r="D41" s="206">
        <v>2</v>
      </c>
      <c r="E41" s="30" t="s">
        <v>17</v>
      </c>
      <c r="F41" s="30" t="s">
        <v>18</v>
      </c>
      <c r="G41" s="284" t="s">
        <v>175</v>
      </c>
      <c r="H41" s="30" t="s">
        <v>169</v>
      </c>
      <c r="I41" s="106">
        <f t="shared" ref="I41:I111" si="1">J41/1.2</f>
        <v>2456313.5099999998</v>
      </c>
      <c r="J41" s="127">
        <v>2947576.2119999998</v>
      </c>
      <c r="K41" s="30" t="s">
        <v>20</v>
      </c>
      <c r="L41" s="30" t="s">
        <v>21</v>
      </c>
      <c r="M41" s="128" t="s">
        <v>176</v>
      </c>
      <c r="N41" s="128" t="s">
        <v>177</v>
      </c>
      <c r="O41" s="55" t="s">
        <v>178</v>
      </c>
      <c r="P41" s="30"/>
      <c r="Q41" s="30">
        <v>137</v>
      </c>
      <c r="R41" s="30">
        <v>2</v>
      </c>
      <c r="S41" s="131" t="s">
        <v>340</v>
      </c>
    </row>
    <row r="42" spans="1:168" ht="35.450000000000003" customHeight="1">
      <c r="B42" s="30"/>
      <c r="C42" s="30"/>
      <c r="D42" s="206">
        <v>2</v>
      </c>
      <c r="E42" s="30" t="s">
        <v>17</v>
      </c>
      <c r="F42" s="30" t="s">
        <v>18</v>
      </c>
      <c r="G42" s="284" t="s">
        <v>180</v>
      </c>
      <c r="H42" s="30" t="s">
        <v>169</v>
      </c>
      <c r="I42" s="106">
        <f t="shared" si="1"/>
        <v>2652020</v>
      </c>
      <c r="J42" s="127">
        <v>3182424</v>
      </c>
      <c r="K42" s="30" t="s">
        <v>20</v>
      </c>
      <c r="L42" s="30" t="s">
        <v>21</v>
      </c>
      <c r="M42" s="128" t="s">
        <v>176</v>
      </c>
      <c r="N42" s="128" t="s">
        <v>177</v>
      </c>
      <c r="O42" s="55" t="s">
        <v>178</v>
      </c>
      <c r="P42" s="30" t="s">
        <v>312</v>
      </c>
      <c r="Q42" s="30">
        <v>137</v>
      </c>
      <c r="R42" s="30">
        <v>2</v>
      </c>
      <c r="S42" s="131" t="s">
        <v>340</v>
      </c>
    </row>
    <row r="43" spans="1:168" ht="35.450000000000003" customHeight="1">
      <c r="B43" s="30"/>
      <c r="C43" s="30"/>
      <c r="D43" s="206">
        <v>2</v>
      </c>
      <c r="E43" s="30" t="s">
        <v>17</v>
      </c>
      <c r="F43" s="30" t="s">
        <v>18</v>
      </c>
      <c r="G43" s="284" t="s">
        <v>182</v>
      </c>
      <c r="H43" s="30" t="s">
        <v>169</v>
      </c>
      <c r="I43" s="106">
        <f t="shared" si="1"/>
        <v>4381442.9804391218</v>
      </c>
      <c r="J43" s="127">
        <v>5257731.5765269464</v>
      </c>
      <c r="K43" s="30" t="s">
        <v>20</v>
      </c>
      <c r="L43" s="30" t="s">
        <v>21</v>
      </c>
      <c r="M43" s="128" t="s">
        <v>176</v>
      </c>
      <c r="N43" s="128" t="s">
        <v>177</v>
      </c>
      <c r="O43" s="55" t="s">
        <v>178</v>
      </c>
      <c r="P43" s="30" t="s">
        <v>312</v>
      </c>
      <c r="Q43" s="30">
        <v>137</v>
      </c>
      <c r="R43" s="30">
        <v>2</v>
      </c>
      <c r="S43" s="131" t="s">
        <v>340</v>
      </c>
    </row>
    <row r="44" spans="1:168" ht="35.450000000000003" customHeight="1">
      <c r="B44" s="30"/>
      <c r="C44" s="30"/>
      <c r="D44" s="206">
        <v>2</v>
      </c>
      <c r="E44" s="30" t="s">
        <v>17</v>
      </c>
      <c r="F44" s="30" t="s">
        <v>18</v>
      </c>
      <c r="G44" s="284" t="s">
        <v>183</v>
      </c>
      <c r="H44" s="30" t="s">
        <v>169</v>
      </c>
      <c r="I44" s="106">
        <f t="shared" si="1"/>
        <v>1135262.72</v>
      </c>
      <c r="J44" s="127">
        <v>1362315.264</v>
      </c>
      <c r="K44" s="30" t="s">
        <v>20</v>
      </c>
      <c r="L44" s="30" t="s">
        <v>21</v>
      </c>
      <c r="M44" s="128" t="s">
        <v>176</v>
      </c>
      <c r="N44" s="128" t="s">
        <v>177</v>
      </c>
      <c r="O44" s="55" t="s">
        <v>178</v>
      </c>
      <c r="P44" s="30" t="s">
        <v>312</v>
      </c>
      <c r="Q44" s="30">
        <v>137</v>
      </c>
      <c r="R44" s="30">
        <v>2</v>
      </c>
      <c r="S44" s="131" t="s">
        <v>340</v>
      </c>
    </row>
    <row r="45" spans="1:168" ht="35.450000000000003" customHeight="1">
      <c r="B45" s="30"/>
      <c r="C45" s="30"/>
      <c r="D45" s="206">
        <v>2</v>
      </c>
      <c r="E45" s="30" t="s">
        <v>17</v>
      </c>
      <c r="F45" s="30" t="s">
        <v>18</v>
      </c>
      <c r="G45" s="233" t="s">
        <v>531</v>
      </c>
      <c r="H45" s="232" t="s">
        <v>169</v>
      </c>
      <c r="I45" s="234">
        <f t="shared" si="1"/>
        <v>4287507.5</v>
      </c>
      <c r="J45" s="235">
        <v>5145009</v>
      </c>
      <c r="K45" s="30" t="s">
        <v>20</v>
      </c>
      <c r="L45" s="232" t="s">
        <v>21</v>
      </c>
      <c r="M45" s="236" t="s">
        <v>22</v>
      </c>
      <c r="N45" s="233" t="s">
        <v>177</v>
      </c>
      <c r="O45" s="233" t="s">
        <v>178</v>
      </c>
      <c r="P45" s="237"/>
      <c r="Q45" s="30">
        <v>137</v>
      </c>
      <c r="R45" s="30">
        <v>2</v>
      </c>
      <c r="S45" s="131" t="s">
        <v>532</v>
      </c>
    </row>
    <row r="46" spans="1:168" ht="35.450000000000003" customHeight="1">
      <c r="B46" s="30"/>
      <c r="C46" s="30"/>
      <c r="D46" s="206">
        <v>2</v>
      </c>
      <c r="E46" s="30" t="s">
        <v>17</v>
      </c>
      <c r="F46" s="30" t="s">
        <v>18</v>
      </c>
      <c r="G46" s="284" t="s">
        <v>188</v>
      </c>
      <c r="H46" s="30" t="s">
        <v>169</v>
      </c>
      <c r="I46" s="106">
        <f t="shared" si="1"/>
        <v>1055000</v>
      </c>
      <c r="J46" s="127">
        <v>1266000</v>
      </c>
      <c r="K46" s="30" t="s">
        <v>20</v>
      </c>
      <c r="L46" s="30" t="s">
        <v>21</v>
      </c>
      <c r="M46" s="128" t="s">
        <v>176</v>
      </c>
      <c r="N46" s="128" t="s">
        <v>177</v>
      </c>
      <c r="O46" s="55" t="s">
        <v>178</v>
      </c>
      <c r="P46" s="30"/>
      <c r="Q46" s="30">
        <v>137</v>
      </c>
      <c r="R46" s="30">
        <v>2</v>
      </c>
      <c r="S46" s="131" t="s">
        <v>340</v>
      </c>
    </row>
    <row r="47" spans="1:168" ht="35.450000000000003" customHeight="1">
      <c r="B47" s="30"/>
      <c r="C47" s="30"/>
      <c r="D47" s="206">
        <v>2</v>
      </c>
      <c r="E47" s="30" t="s">
        <v>17</v>
      </c>
      <c r="F47" s="30" t="s">
        <v>18</v>
      </c>
      <c r="G47" s="285" t="s">
        <v>501</v>
      </c>
      <c r="H47" s="30" t="s">
        <v>169</v>
      </c>
      <c r="I47" s="106">
        <f t="shared" si="1"/>
        <v>1502314.5143227871</v>
      </c>
      <c r="J47" s="127">
        <v>1802777.4171873443</v>
      </c>
      <c r="K47" s="30" t="s">
        <v>20</v>
      </c>
      <c r="L47" s="30" t="s">
        <v>21</v>
      </c>
      <c r="M47" s="128" t="s">
        <v>176</v>
      </c>
      <c r="N47" s="128" t="s">
        <v>177</v>
      </c>
      <c r="O47" s="128" t="s">
        <v>178</v>
      </c>
      <c r="P47" s="259" t="s">
        <v>179</v>
      </c>
      <c r="Q47" s="30">
        <v>137</v>
      </c>
      <c r="R47" s="30">
        <v>2</v>
      </c>
      <c r="S47" s="131" t="s">
        <v>340</v>
      </c>
    </row>
    <row r="48" spans="1:168" ht="35.450000000000003" customHeight="1">
      <c r="B48" s="30"/>
      <c r="C48" s="30"/>
      <c r="D48" s="206" t="s">
        <v>477</v>
      </c>
      <c r="E48" s="30" t="s">
        <v>17</v>
      </c>
      <c r="F48" s="30" t="s">
        <v>18</v>
      </c>
      <c r="G48" s="285" t="s">
        <v>551</v>
      </c>
      <c r="H48" s="30" t="s">
        <v>169</v>
      </c>
      <c r="I48" s="106">
        <f>J48/1.2</f>
        <v>1456350</v>
      </c>
      <c r="J48" s="127">
        <v>1747620</v>
      </c>
      <c r="K48" s="30" t="s">
        <v>128</v>
      </c>
      <c r="L48" s="30" t="s">
        <v>21</v>
      </c>
      <c r="M48" s="128" t="s">
        <v>184</v>
      </c>
      <c r="N48" s="128" t="s">
        <v>185</v>
      </c>
      <c r="O48" s="55" t="s">
        <v>272</v>
      </c>
      <c r="P48" s="259"/>
      <c r="Q48" s="30"/>
      <c r="R48" s="30"/>
      <c r="S48" s="131" t="s">
        <v>128</v>
      </c>
    </row>
    <row r="49" spans="2:19" ht="35.450000000000003" customHeight="1">
      <c r="B49" s="30"/>
      <c r="C49" s="30"/>
      <c r="D49" s="206" t="s">
        <v>477</v>
      </c>
      <c r="E49" s="30" t="s">
        <v>17</v>
      </c>
      <c r="F49" s="30" t="s">
        <v>18</v>
      </c>
      <c r="G49" s="285" t="s">
        <v>560</v>
      </c>
      <c r="H49" s="30" t="s">
        <v>169</v>
      </c>
      <c r="I49" s="106">
        <f>J49/1.2</f>
        <v>2640000</v>
      </c>
      <c r="J49" s="127">
        <v>3168000</v>
      </c>
      <c r="K49" s="30" t="s">
        <v>128</v>
      </c>
      <c r="L49" s="30" t="s">
        <v>21</v>
      </c>
      <c r="M49" s="128" t="s">
        <v>184</v>
      </c>
      <c r="N49" s="128" t="s">
        <v>185</v>
      </c>
      <c r="O49" s="55" t="s">
        <v>272</v>
      </c>
      <c r="P49" s="259"/>
      <c r="Q49" s="30"/>
      <c r="R49" s="30"/>
      <c r="S49" s="131" t="s">
        <v>128</v>
      </c>
    </row>
    <row r="50" spans="2:19" ht="35.450000000000003" customHeight="1">
      <c r="B50" s="30"/>
      <c r="C50" s="30"/>
      <c r="D50" s="206">
        <v>3</v>
      </c>
      <c r="E50" s="30" t="s">
        <v>17</v>
      </c>
      <c r="F50" s="30" t="s">
        <v>18</v>
      </c>
      <c r="G50" s="260" t="s">
        <v>561</v>
      </c>
      <c r="H50" s="30" t="s">
        <v>169</v>
      </c>
      <c r="I50" s="106">
        <f>J50/1.2</f>
        <v>1000000</v>
      </c>
      <c r="J50" s="127">
        <v>1200000</v>
      </c>
      <c r="K50" s="30" t="s">
        <v>128</v>
      </c>
      <c r="L50" s="30" t="s">
        <v>21</v>
      </c>
      <c r="M50" s="128" t="s">
        <v>184</v>
      </c>
      <c r="N50" s="128" t="s">
        <v>185</v>
      </c>
      <c r="O50" s="55" t="s">
        <v>272</v>
      </c>
      <c r="P50" s="259"/>
      <c r="Q50" s="30">
        <v>104</v>
      </c>
      <c r="R50" s="30">
        <v>0</v>
      </c>
      <c r="S50" s="131" t="s">
        <v>128</v>
      </c>
    </row>
    <row r="51" spans="2:19" ht="35.450000000000003" customHeight="1">
      <c r="B51" s="30"/>
      <c r="C51" s="30"/>
      <c r="D51" s="206">
        <v>1</v>
      </c>
      <c r="E51" s="30" t="s">
        <v>17</v>
      </c>
      <c r="F51" s="151" t="s">
        <v>509</v>
      </c>
      <c r="G51" s="260" t="s">
        <v>418</v>
      </c>
      <c r="H51" s="30" t="s">
        <v>227</v>
      </c>
      <c r="I51" s="106">
        <f t="shared" si="1"/>
        <v>1250000</v>
      </c>
      <c r="J51" s="127">
        <v>1500000</v>
      </c>
      <c r="K51" s="30" t="s">
        <v>128</v>
      </c>
      <c r="L51" s="30" t="s">
        <v>21</v>
      </c>
      <c r="M51" s="128" t="s">
        <v>361</v>
      </c>
      <c r="N51" s="128" t="s">
        <v>34</v>
      </c>
      <c r="O51" s="55" t="s">
        <v>362</v>
      </c>
      <c r="P51" s="30"/>
      <c r="Q51" s="30">
        <v>137</v>
      </c>
      <c r="R51" s="30">
        <v>0</v>
      </c>
      <c r="S51" s="131" t="s">
        <v>128</v>
      </c>
    </row>
    <row r="52" spans="2:19" ht="35.450000000000003" customHeight="1">
      <c r="B52" s="213"/>
      <c r="C52" s="213"/>
      <c r="D52" s="185">
        <v>1</v>
      </c>
      <c r="E52" s="34" t="s">
        <v>189</v>
      </c>
      <c r="F52" s="34" t="s">
        <v>189</v>
      </c>
      <c r="G52" s="95" t="s">
        <v>420</v>
      </c>
      <c r="H52" s="34" t="s">
        <v>19</v>
      </c>
      <c r="I52" s="113">
        <f t="shared" si="1"/>
        <v>6165183.4833333334</v>
      </c>
      <c r="J52" s="184">
        <v>7398220.1799999997</v>
      </c>
      <c r="K52" s="34" t="s">
        <v>20</v>
      </c>
      <c r="L52" s="34" t="s">
        <v>21</v>
      </c>
      <c r="M52" s="51" t="s">
        <v>192</v>
      </c>
      <c r="N52" s="51" t="s">
        <v>73</v>
      </c>
      <c r="O52" s="51" t="s">
        <v>193</v>
      </c>
      <c r="P52" s="34"/>
      <c r="Q52" s="216">
        <v>222</v>
      </c>
      <c r="R52" s="216">
        <v>162</v>
      </c>
      <c r="S52" s="132" t="s">
        <v>342</v>
      </c>
    </row>
    <row r="53" spans="2:19" ht="35.450000000000003" customHeight="1">
      <c r="B53" s="213"/>
      <c r="C53" s="213"/>
      <c r="D53" s="214">
        <v>1</v>
      </c>
      <c r="E53" s="41" t="s">
        <v>189</v>
      </c>
      <c r="F53" s="34" t="s">
        <v>189</v>
      </c>
      <c r="G53" s="5" t="s">
        <v>420</v>
      </c>
      <c r="H53" s="34" t="s">
        <v>19</v>
      </c>
      <c r="I53" s="113">
        <f t="shared" si="1"/>
        <v>916666.66666666674</v>
      </c>
      <c r="J53" s="184">
        <v>1100000</v>
      </c>
      <c r="K53" s="34" t="s">
        <v>128</v>
      </c>
      <c r="L53" s="42" t="s">
        <v>21</v>
      </c>
      <c r="M53" s="51" t="s">
        <v>192</v>
      </c>
      <c r="N53" s="51" t="s">
        <v>73</v>
      </c>
      <c r="O53" s="51" t="s">
        <v>193</v>
      </c>
      <c r="P53" s="56"/>
      <c r="Q53" s="217">
        <v>222</v>
      </c>
      <c r="R53" s="217">
        <v>162</v>
      </c>
      <c r="S53" s="133" t="s">
        <v>189</v>
      </c>
    </row>
    <row r="54" spans="2:19" ht="35.450000000000003" customHeight="1">
      <c r="B54" s="213"/>
      <c r="C54" s="213"/>
      <c r="D54" s="214">
        <v>2</v>
      </c>
      <c r="E54" s="41" t="s">
        <v>189</v>
      </c>
      <c r="F54" s="34" t="s">
        <v>189</v>
      </c>
      <c r="G54" s="5" t="s">
        <v>421</v>
      </c>
      <c r="H54" s="34" t="s">
        <v>19</v>
      </c>
      <c r="I54" s="113">
        <f t="shared" si="1"/>
        <v>3950158.3333333335</v>
      </c>
      <c r="J54" s="184">
        <v>4740190</v>
      </c>
      <c r="K54" s="34" t="s">
        <v>20</v>
      </c>
      <c r="L54" s="42" t="s">
        <v>21</v>
      </c>
      <c r="M54" s="51" t="s">
        <v>192</v>
      </c>
      <c r="N54" s="51" t="s">
        <v>73</v>
      </c>
      <c r="O54" s="51" t="s">
        <v>193</v>
      </c>
      <c r="P54" s="56"/>
      <c r="Q54" s="217">
        <v>222</v>
      </c>
      <c r="R54" s="217">
        <v>156</v>
      </c>
      <c r="S54" s="133" t="s">
        <v>342</v>
      </c>
    </row>
    <row r="55" spans="2:19" ht="35.450000000000003" customHeight="1">
      <c r="B55" s="213"/>
      <c r="C55" s="213"/>
      <c r="D55" s="214">
        <v>2</v>
      </c>
      <c r="E55" s="41" t="s">
        <v>189</v>
      </c>
      <c r="F55" s="34" t="s">
        <v>189</v>
      </c>
      <c r="G55" s="5" t="s">
        <v>421</v>
      </c>
      <c r="H55" s="34" t="s">
        <v>19</v>
      </c>
      <c r="I55" s="113">
        <f t="shared" si="1"/>
        <v>1416666.6666666667</v>
      </c>
      <c r="J55" s="184">
        <v>1700000</v>
      </c>
      <c r="K55" s="34" t="s">
        <v>128</v>
      </c>
      <c r="L55" s="42" t="s">
        <v>21</v>
      </c>
      <c r="M55" s="51" t="s">
        <v>192</v>
      </c>
      <c r="N55" s="51" t="s">
        <v>73</v>
      </c>
      <c r="O55" s="51" t="s">
        <v>193</v>
      </c>
      <c r="P55" s="56"/>
      <c r="Q55" s="217">
        <v>222</v>
      </c>
      <c r="R55" s="217">
        <v>156</v>
      </c>
      <c r="S55" s="133" t="s">
        <v>189</v>
      </c>
    </row>
    <row r="56" spans="2:19" ht="35.450000000000003" customHeight="1">
      <c r="B56" s="213"/>
      <c r="C56" s="213"/>
      <c r="D56" s="214">
        <v>3</v>
      </c>
      <c r="E56" s="41" t="s">
        <v>189</v>
      </c>
      <c r="F56" s="34" t="s">
        <v>189</v>
      </c>
      <c r="G56" s="5" t="s">
        <v>204</v>
      </c>
      <c r="H56" s="34" t="s">
        <v>19</v>
      </c>
      <c r="I56" s="113">
        <f t="shared" si="1"/>
        <v>4234021.5583333336</v>
      </c>
      <c r="J56" s="184">
        <v>5080825.87</v>
      </c>
      <c r="K56" s="34" t="s">
        <v>128</v>
      </c>
      <c r="L56" s="42" t="s">
        <v>21</v>
      </c>
      <c r="M56" s="51" t="s">
        <v>196</v>
      </c>
      <c r="N56" s="51" t="s">
        <v>73</v>
      </c>
      <c r="O56" s="51" t="s">
        <v>191</v>
      </c>
      <c r="P56" s="56"/>
      <c r="Q56" s="217">
        <v>212</v>
      </c>
      <c r="R56" s="217">
        <v>0</v>
      </c>
      <c r="S56" s="133" t="s">
        <v>189</v>
      </c>
    </row>
    <row r="57" spans="2:19" ht="35.450000000000003" customHeight="1">
      <c r="B57" s="213"/>
      <c r="C57" s="213"/>
      <c r="D57" s="214">
        <v>4</v>
      </c>
      <c r="E57" s="41" t="s">
        <v>189</v>
      </c>
      <c r="F57" s="34" t="s">
        <v>189</v>
      </c>
      <c r="G57" s="5" t="s">
        <v>422</v>
      </c>
      <c r="H57" s="34" t="s">
        <v>19</v>
      </c>
      <c r="I57" s="113">
        <f t="shared" si="1"/>
        <v>10049324.166666668</v>
      </c>
      <c r="J57" s="184">
        <v>12059189</v>
      </c>
      <c r="K57" s="34" t="s">
        <v>20</v>
      </c>
      <c r="L57" s="42" t="s">
        <v>21</v>
      </c>
      <c r="M57" s="51" t="s">
        <v>192</v>
      </c>
      <c r="N57" s="51" t="s">
        <v>73</v>
      </c>
      <c r="O57" s="51" t="s">
        <v>423</v>
      </c>
      <c r="P57" s="56"/>
      <c r="Q57" s="217">
        <v>207</v>
      </c>
      <c r="R57" s="217">
        <v>0</v>
      </c>
      <c r="S57" s="133" t="s">
        <v>342</v>
      </c>
    </row>
    <row r="58" spans="2:19" ht="35.450000000000003" customHeight="1">
      <c r="B58" s="213"/>
      <c r="C58" s="213"/>
      <c r="D58" s="214">
        <v>4</v>
      </c>
      <c r="E58" s="41" t="s">
        <v>189</v>
      </c>
      <c r="F58" s="34" t="s">
        <v>189</v>
      </c>
      <c r="G58" s="5" t="s">
        <v>422</v>
      </c>
      <c r="H58" s="34" t="s">
        <v>19</v>
      </c>
      <c r="I58" s="113">
        <f t="shared" si="1"/>
        <v>3333333.3333333335</v>
      </c>
      <c r="J58" s="184">
        <v>4000000</v>
      </c>
      <c r="K58" s="34" t="s">
        <v>128</v>
      </c>
      <c r="L58" s="42" t="s">
        <v>21</v>
      </c>
      <c r="M58" s="51" t="s">
        <v>192</v>
      </c>
      <c r="N58" s="51" t="s">
        <v>73</v>
      </c>
      <c r="O58" s="51" t="s">
        <v>423</v>
      </c>
      <c r="P58" s="56"/>
      <c r="Q58" s="217">
        <v>207</v>
      </c>
      <c r="R58" s="217">
        <v>0</v>
      </c>
      <c r="S58" s="133" t="s">
        <v>189</v>
      </c>
    </row>
    <row r="59" spans="2:19" ht="35.450000000000003" customHeight="1">
      <c r="B59" s="213"/>
      <c r="C59" s="213"/>
      <c r="D59" s="214">
        <v>5</v>
      </c>
      <c r="E59" s="41" t="s">
        <v>189</v>
      </c>
      <c r="F59" s="34" t="s">
        <v>189</v>
      </c>
      <c r="G59" s="5" t="s">
        <v>199</v>
      </c>
      <c r="H59" s="34" t="s">
        <v>19</v>
      </c>
      <c r="I59" s="113">
        <f t="shared" si="1"/>
        <v>6245833.333333334</v>
      </c>
      <c r="J59" s="184">
        <v>7495000</v>
      </c>
      <c r="K59" s="34" t="s">
        <v>128</v>
      </c>
      <c r="L59" s="42" t="s">
        <v>21</v>
      </c>
      <c r="M59" s="51" t="s">
        <v>192</v>
      </c>
      <c r="N59" s="51" t="s">
        <v>73</v>
      </c>
      <c r="O59" s="51" t="s">
        <v>193</v>
      </c>
      <c r="P59" s="56"/>
      <c r="Q59" s="217">
        <v>202</v>
      </c>
      <c r="R59" s="217">
        <v>230</v>
      </c>
      <c r="S59" s="133" t="s">
        <v>189</v>
      </c>
    </row>
    <row r="60" spans="2:19" ht="35.450000000000003" customHeight="1">
      <c r="B60" s="213"/>
      <c r="C60" s="213"/>
      <c r="D60" s="214">
        <v>6</v>
      </c>
      <c r="E60" s="41" t="s">
        <v>189</v>
      </c>
      <c r="F60" s="34" t="s">
        <v>189</v>
      </c>
      <c r="G60" s="5" t="s">
        <v>198</v>
      </c>
      <c r="H60" s="34" t="s">
        <v>19</v>
      </c>
      <c r="I60" s="113">
        <f t="shared" si="1"/>
        <v>6666666.666666667</v>
      </c>
      <c r="J60" s="184">
        <v>8000000</v>
      </c>
      <c r="K60" s="34" t="s">
        <v>128</v>
      </c>
      <c r="L60" s="42" t="s">
        <v>21</v>
      </c>
      <c r="M60" s="51" t="s">
        <v>192</v>
      </c>
      <c r="N60" s="51" t="s">
        <v>73</v>
      </c>
      <c r="O60" s="51" t="s">
        <v>193</v>
      </c>
      <c r="P60" s="56"/>
      <c r="Q60" s="217">
        <v>202</v>
      </c>
      <c r="R60" s="217">
        <v>188</v>
      </c>
      <c r="S60" s="133" t="s">
        <v>189</v>
      </c>
    </row>
    <row r="61" spans="2:19" ht="35.450000000000003" customHeight="1">
      <c r="B61" s="213"/>
      <c r="C61" s="213"/>
      <c r="D61" s="185">
        <v>7</v>
      </c>
      <c r="E61" s="41" t="s">
        <v>189</v>
      </c>
      <c r="F61" s="34" t="s">
        <v>189</v>
      </c>
      <c r="G61" s="5" t="s">
        <v>432</v>
      </c>
      <c r="H61" s="34" t="s">
        <v>19</v>
      </c>
      <c r="I61" s="113">
        <f t="shared" si="1"/>
        <v>875000</v>
      </c>
      <c r="J61" s="184">
        <v>1050000</v>
      </c>
      <c r="K61" s="34" t="s">
        <v>128</v>
      </c>
      <c r="L61" s="42" t="s">
        <v>21</v>
      </c>
      <c r="M61" s="51" t="s">
        <v>190</v>
      </c>
      <c r="N61" s="51" t="s">
        <v>73</v>
      </c>
      <c r="O61" s="51" t="s">
        <v>193</v>
      </c>
      <c r="P61" s="56"/>
      <c r="Q61" s="217">
        <v>197</v>
      </c>
      <c r="R61" s="217">
        <v>218</v>
      </c>
      <c r="S61" s="133" t="s">
        <v>189</v>
      </c>
    </row>
    <row r="62" spans="2:19" ht="35.450000000000003" customHeight="1">
      <c r="B62" s="213"/>
      <c r="C62" s="213"/>
      <c r="D62" s="214">
        <v>8</v>
      </c>
      <c r="E62" s="41" t="s">
        <v>189</v>
      </c>
      <c r="F62" s="34" t="s">
        <v>189</v>
      </c>
      <c r="G62" s="5" t="s">
        <v>430</v>
      </c>
      <c r="H62" s="34" t="s">
        <v>19</v>
      </c>
      <c r="I62" s="113">
        <f t="shared" si="1"/>
        <v>875000</v>
      </c>
      <c r="J62" s="184">
        <v>1050000</v>
      </c>
      <c r="K62" s="34" t="s">
        <v>128</v>
      </c>
      <c r="L62" s="42" t="s">
        <v>21</v>
      </c>
      <c r="M62" s="51" t="s">
        <v>190</v>
      </c>
      <c r="N62" s="51" t="s">
        <v>73</v>
      </c>
      <c r="O62" s="51" t="s">
        <v>193</v>
      </c>
      <c r="P62" s="56"/>
      <c r="Q62" s="217">
        <v>197</v>
      </c>
      <c r="R62" s="217">
        <v>206</v>
      </c>
      <c r="S62" s="133" t="s">
        <v>189</v>
      </c>
    </row>
    <row r="63" spans="2:19" ht="35.450000000000003" customHeight="1">
      <c r="B63" s="213"/>
      <c r="C63" s="213"/>
      <c r="D63" s="214">
        <v>9</v>
      </c>
      <c r="E63" s="41" t="s">
        <v>189</v>
      </c>
      <c r="F63" s="34" t="s">
        <v>189</v>
      </c>
      <c r="G63" s="5" t="s">
        <v>457</v>
      </c>
      <c r="H63" s="34" t="s">
        <v>19</v>
      </c>
      <c r="I63" s="113">
        <f t="shared" si="1"/>
        <v>1964285</v>
      </c>
      <c r="J63" s="184">
        <v>2357142</v>
      </c>
      <c r="K63" s="34" t="s">
        <v>128</v>
      </c>
      <c r="L63" s="42" t="s">
        <v>21</v>
      </c>
      <c r="M63" s="51" t="s">
        <v>190</v>
      </c>
      <c r="N63" s="51" t="s">
        <v>73</v>
      </c>
      <c r="O63" s="51" t="s">
        <v>191</v>
      </c>
      <c r="P63" s="56"/>
      <c r="Q63" s="217">
        <v>197</v>
      </c>
      <c r="R63" s="217">
        <v>164</v>
      </c>
      <c r="S63" s="133" t="s">
        <v>189</v>
      </c>
    </row>
    <row r="64" spans="2:19" ht="35.450000000000003" customHeight="1">
      <c r="B64" s="213"/>
      <c r="C64" s="213"/>
      <c r="D64" s="214">
        <v>9</v>
      </c>
      <c r="E64" s="41" t="s">
        <v>189</v>
      </c>
      <c r="F64" s="34" t="s">
        <v>189</v>
      </c>
      <c r="G64" s="5" t="s">
        <v>459</v>
      </c>
      <c r="H64" s="34" t="s">
        <v>19</v>
      </c>
      <c r="I64" s="113">
        <f t="shared" si="1"/>
        <v>1964285</v>
      </c>
      <c r="J64" s="184">
        <v>2357142</v>
      </c>
      <c r="K64" s="34" t="s">
        <v>128</v>
      </c>
      <c r="L64" s="42" t="s">
        <v>21</v>
      </c>
      <c r="M64" s="51" t="s">
        <v>190</v>
      </c>
      <c r="N64" s="51" t="s">
        <v>73</v>
      </c>
      <c r="O64" s="51" t="s">
        <v>191</v>
      </c>
      <c r="P64" s="56"/>
      <c r="Q64" s="217">
        <v>197</v>
      </c>
      <c r="R64" s="217">
        <v>164</v>
      </c>
      <c r="S64" s="133" t="s">
        <v>189</v>
      </c>
    </row>
    <row r="65" spans="2:19" ht="35.450000000000003" customHeight="1">
      <c r="B65" s="213"/>
      <c r="C65" s="213"/>
      <c r="D65" s="214">
        <v>10</v>
      </c>
      <c r="E65" s="41" t="s">
        <v>189</v>
      </c>
      <c r="F65" s="34" t="s">
        <v>189</v>
      </c>
      <c r="G65" s="5" t="s">
        <v>429</v>
      </c>
      <c r="H65" s="34" t="s">
        <v>19</v>
      </c>
      <c r="I65" s="113">
        <f t="shared" si="1"/>
        <v>875000</v>
      </c>
      <c r="J65" s="184">
        <v>1050000</v>
      </c>
      <c r="K65" s="34" t="s">
        <v>128</v>
      </c>
      <c r="L65" s="42" t="s">
        <v>21</v>
      </c>
      <c r="M65" s="51" t="s">
        <v>190</v>
      </c>
      <c r="N65" s="51" t="s">
        <v>73</v>
      </c>
      <c r="O65" s="51" t="s">
        <v>193</v>
      </c>
      <c r="P65" s="56"/>
      <c r="Q65" s="217">
        <v>197</v>
      </c>
      <c r="R65" s="217">
        <v>162</v>
      </c>
      <c r="S65" s="133" t="s">
        <v>189</v>
      </c>
    </row>
    <row r="66" spans="2:19" ht="35.450000000000003" customHeight="1">
      <c r="B66" s="213"/>
      <c r="C66" s="213"/>
      <c r="D66" s="214">
        <v>11</v>
      </c>
      <c r="E66" s="41" t="s">
        <v>189</v>
      </c>
      <c r="F66" s="34" t="s">
        <v>189</v>
      </c>
      <c r="G66" s="5" t="s">
        <v>205</v>
      </c>
      <c r="H66" s="34" t="s">
        <v>19</v>
      </c>
      <c r="I66" s="113">
        <f t="shared" si="1"/>
        <v>2710833.3333333335</v>
      </c>
      <c r="J66" s="184">
        <v>3253000</v>
      </c>
      <c r="K66" s="34" t="s">
        <v>128</v>
      </c>
      <c r="L66" s="42" t="s">
        <v>21</v>
      </c>
      <c r="M66" s="51" t="s">
        <v>192</v>
      </c>
      <c r="N66" s="51" t="s">
        <v>73</v>
      </c>
      <c r="O66" s="51" t="s">
        <v>193</v>
      </c>
      <c r="P66" s="56"/>
      <c r="Q66" s="217">
        <v>197</v>
      </c>
      <c r="R66" s="217">
        <v>146</v>
      </c>
      <c r="S66" s="133" t="s">
        <v>189</v>
      </c>
    </row>
    <row r="67" spans="2:19" ht="35.450000000000003" customHeight="1">
      <c r="B67" s="213"/>
      <c r="C67" s="213"/>
      <c r="D67" s="214">
        <v>12</v>
      </c>
      <c r="E67" s="41" t="s">
        <v>189</v>
      </c>
      <c r="F67" s="34" t="s">
        <v>189</v>
      </c>
      <c r="G67" s="5" t="s">
        <v>460</v>
      </c>
      <c r="H67" s="34" t="s">
        <v>19</v>
      </c>
      <c r="I67" s="113">
        <f t="shared" si="1"/>
        <v>1964285</v>
      </c>
      <c r="J67" s="184">
        <v>2357142</v>
      </c>
      <c r="K67" s="34" t="s">
        <v>128</v>
      </c>
      <c r="L67" s="42" t="s">
        <v>21</v>
      </c>
      <c r="M67" s="51" t="s">
        <v>190</v>
      </c>
      <c r="N67" s="51" t="s">
        <v>73</v>
      </c>
      <c r="O67" s="51" t="s">
        <v>191</v>
      </c>
      <c r="P67" s="56"/>
      <c r="Q67" s="217">
        <v>197</v>
      </c>
      <c r="R67" s="217">
        <v>142</v>
      </c>
      <c r="S67" s="133" t="s">
        <v>189</v>
      </c>
    </row>
    <row r="68" spans="2:19" ht="35.450000000000003" customHeight="1">
      <c r="B68" s="213"/>
      <c r="C68" s="213"/>
      <c r="D68" s="214">
        <v>12</v>
      </c>
      <c r="E68" s="41" t="s">
        <v>189</v>
      </c>
      <c r="F68" s="34" t="s">
        <v>189</v>
      </c>
      <c r="G68" s="5" t="s">
        <v>461</v>
      </c>
      <c r="H68" s="34" t="s">
        <v>19</v>
      </c>
      <c r="I68" s="113">
        <f t="shared" si="1"/>
        <v>1964285</v>
      </c>
      <c r="J68" s="184">
        <v>2357142</v>
      </c>
      <c r="K68" s="34" t="s">
        <v>128</v>
      </c>
      <c r="L68" s="42" t="s">
        <v>21</v>
      </c>
      <c r="M68" s="51" t="s">
        <v>190</v>
      </c>
      <c r="N68" s="51" t="s">
        <v>73</v>
      </c>
      <c r="O68" s="51" t="s">
        <v>191</v>
      </c>
      <c r="P68" s="56"/>
      <c r="Q68" s="217">
        <v>197</v>
      </c>
      <c r="R68" s="217">
        <v>142</v>
      </c>
      <c r="S68" s="133" t="s">
        <v>189</v>
      </c>
    </row>
    <row r="69" spans="2:19" ht="35.450000000000003" customHeight="1">
      <c r="B69" s="213"/>
      <c r="C69" s="213"/>
      <c r="D69" s="214">
        <v>13</v>
      </c>
      <c r="E69" s="41" t="s">
        <v>189</v>
      </c>
      <c r="F69" s="34" t="s">
        <v>189</v>
      </c>
      <c r="G69" s="5" t="s">
        <v>426</v>
      </c>
      <c r="H69" s="34" t="s">
        <v>19</v>
      </c>
      <c r="I69" s="113">
        <f t="shared" si="1"/>
        <v>1291666.6666666667</v>
      </c>
      <c r="J69" s="184">
        <v>1550000</v>
      </c>
      <c r="K69" s="34" t="s">
        <v>128</v>
      </c>
      <c r="L69" s="42" t="s">
        <v>21</v>
      </c>
      <c r="M69" s="51" t="s">
        <v>190</v>
      </c>
      <c r="N69" s="51" t="s">
        <v>73</v>
      </c>
      <c r="O69" s="51" t="s">
        <v>193</v>
      </c>
      <c r="P69" s="56"/>
      <c r="Q69" s="217">
        <v>197</v>
      </c>
      <c r="R69" s="217">
        <v>126</v>
      </c>
      <c r="S69" s="133" t="s">
        <v>189</v>
      </c>
    </row>
    <row r="70" spans="2:19" ht="35.450000000000003" customHeight="1">
      <c r="B70" s="213"/>
      <c r="C70" s="213"/>
      <c r="D70" s="214">
        <v>14</v>
      </c>
      <c r="E70" s="41" t="s">
        <v>189</v>
      </c>
      <c r="F70" s="34" t="s">
        <v>189</v>
      </c>
      <c r="G70" s="5" t="s">
        <v>458</v>
      </c>
      <c r="H70" s="34" t="s">
        <v>19</v>
      </c>
      <c r="I70" s="113">
        <f t="shared" si="1"/>
        <v>1964285</v>
      </c>
      <c r="J70" s="184">
        <v>2357142</v>
      </c>
      <c r="K70" s="34" t="s">
        <v>128</v>
      </c>
      <c r="L70" s="42" t="s">
        <v>21</v>
      </c>
      <c r="M70" s="51" t="s">
        <v>190</v>
      </c>
      <c r="N70" s="51" t="s">
        <v>73</v>
      </c>
      <c r="O70" s="51" t="s">
        <v>191</v>
      </c>
      <c r="P70" s="56"/>
      <c r="Q70" s="217">
        <v>197</v>
      </c>
      <c r="R70" s="217">
        <v>124</v>
      </c>
      <c r="S70" s="133" t="s">
        <v>189</v>
      </c>
    </row>
    <row r="71" spans="2:19" ht="35.450000000000003" customHeight="1">
      <c r="B71" s="213"/>
      <c r="C71" s="213"/>
      <c r="D71" s="214">
        <v>15</v>
      </c>
      <c r="E71" s="41" t="s">
        <v>189</v>
      </c>
      <c r="F71" s="34" t="s">
        <v>189</v>
      </c>
      <c r="G71" s="5" t="s">
        <v>463</v>
      </c>
      <c r="H71" s="34" t="s">
        <v>19</v>
      </c>
      <c r="I71" s="113">
        <f t="shared" si="1"/>
        <v>1964290</v>
      </c>
      <c r="J71" s="184">
        <v>2357148</v>
      </c>
      <c r="K71" s="34" t="s">
        <v>128</v>
      </c>
      <c r="L71" s="42" t="s">
        <v>21</v>
      </c>
      <c r="M71" s="51" t="s">
        <v>190</v>
      </c>
      <c r="N71" s="51" t="s">
        <v>73</v>
      </c>
      <c r="O71" s="51" t="s">
        <v>191</v>
      </c>
      <c r="P71" s="56"/>
      <c r="Q71" s="217">
        <v>197</v>
      </c>
      <c r="R71" s="217">
        <v>120</v>
      </c>
      <c r="S71" s="133" t="s">
        <v>189</v>
      </c>
    </row>
    <row r="72" spans="2:19" ht="35.450000000000003" customHeight="1">
      <c r="B72" s="213"/>
      <c r="C72" s="213"/>
      <c r="D72" s="214">
        <v>16</v>
      </c>
      <c r="E72" s="41" t="s">
        <v>189</v>
      </c>
      <c r="F72" s="34" t="s">
        <v>189</v>
      </c>
      <c r="G72" s="5" t="s">
        <v>425</v>
      </c>
      <c r="H72" s="34" t="s">
        <v>19</v>
      </c>
      <c r="I72" s="113">
        <f t="shared" si="1"/>
        <v>875000</v>
      </c>
      <c r="J72" s="184">
        <v>1050000</v>
      </c>
      <c r="K72" s="34" t="s">
        <v>128</v>
      </c>
      <c r="L72" s="42" t="s">
        <v>21</v>
      </c>
      <c r="M72" s="51" t="s">
        <v>190</v>
      </c>
      <c r="N72" s="51" t="s">
        <v>73</v>
      </c>
      <c r="O72" s="51" t="s">
        <v>193</v>
      </c>
      <c r="P72" s="56"/>
      <c r="Q72" s="217">
        <v>197</v>
      </c>
      <c r="R72" s="217">
        <v>94</v>
      </c>
      <c r="S72" s="133" t="s">
        <v>189</v>
      </c>
    </row>
    <row r="73" spans="2:19" ht="35.450000000000003" customHeight="1">
      <c r="B73" s="213"/>
      <c r="C73" s="213"/>
      <c r="D73" s="214">
        <v>16</v>
      </c>
      <c r="E73" s="41" t="s">
        <v>189</v>
      </c>
      <c r="F73" s="34" t="s">
        <v>189</v>
      </c>
      <c r="G73" s="5" t="s">
        <v>428</v>
      </c>
      <c r="H73" s="34" t="s">
        <v>19</v>
      </c>
      <c r="I73" s="113">
        <f t="shared" si="1"/>
        <v>875000</v>
      </c>
      <c r="J73" s="184">
        <v>1050000</v>
      </c>
      <c r="K73" s="34" t="s">
        <v>128</v>
      </c>
      <c r="L73" s="42" t="s">
        <v>21</v>
      </c>
      <c r="M73" s="51" t="s">
        <v>190</v>
      </c>
      <c r="N73" s="51" t="s">
        <v>73</v>
      </c>
      <c r="O73" s="51" t="s">
        <v>193</v>
      </c>
      <c r="P73" s="56"/>
      <c r="Q73" s="217">
        <v>197</v>
      </c>
      <c r="R73" s="217">
        <v>94</v>
      </c>
      <c r="S73" s="133" t="s">
        <v>189</v>
      </c>
    </row>
    <row r="74" spans="2:19" ht="35.450000000000003" customHeight="1">
      <c r="B74" s="213"/>
      <c r="C74" s="213"/>
      <c r="D74" s="214">
        <v>17</v>
      </c>
      <c r="E74" s="41" t="s">
        <v>189</v>
      </c>
      <c r="F74" s="34" t="s">
        <v>189</v>
      </c>
      <c r="G74" s="5" t="s">
        <v>462</v>
      </c>
      <c r="H74" s="34" t="s">
        <v>19</v>
      </c>
      <c r="I74" s="113">
        <f t="shared" si="1"/>
        <v>1964285</v>
      </c>
      <c r="J74" s="184">
        <v>2357142</v>
      </c>
      <c r="K74" s="34" t="s">
        <v>128</v>
      </c>
      <c r="L74" s="42" t="s">
        <v>21</v>
      </c>
      <c r="M74" s="51" t="s">
        <v>190</v>
      </c>
      <c r="N74" s="51" t="s">
        <v>73</v>
      </c>
      <c r="O74" s="51" t="s">
        <v>191</v>
      </c>
      <c r="P74" s="56"/>
      <c r="Q74" s="217">
        <v>197</v>
      </c>
      <c r="R74" s="217">
        <v>90</v>
      </c>
      <c r="S74" s="133" t="s">
        <v>189</v>
      </c>
    </row>
    <row r="75" spans="2:19" ht="35.450000000000003" customHeight="1">
      <c r="B75" s="213"/>
      <c r="C75" s="213"/>
      <c r="D75" s="214">
        <v>18</v>
      </c>
      <c r="E75" s="41" t="s">
        <v>189</v>
      </c>
      <c r="F75" s="34" t="s">
        <v>189</v>
      </c>
      <c r="G75" s="5" t="s">
        <v>424</v>
      </c>
      <c r="H75" s="34" t="s">
        <v>19</v>
      </c>
      <c r="I75" s="113">
        <f t="shared" si="1"/>
        <v>958333.33333333337</v>
      </c>
      <c r="J75" s="184">
        <v>1150000</v>
      </c>
      <c r="K75" s="34" t="s">
        <v>128</v>
      </c>
      <c r="L75" s="42" t="s">
        <v>21</v>
      </c>
      <c r="M75" s="51" t="s">
        <v>190</v>
      </c>
      <c r="N75" s="51" t="s">
        <v>73</v>
      </c>
      <c r="O75" s="51" t="s">
        <v>193</v>
      </c>
      <c r="P75" s="56"/>
      <c r="Q75" s="217">
        <v>197</v>
      </c>
      <c r="R75" s="217">
        <v>78</v>
      </c>
      <c r="S75" s="133" t="s">
        <v>189</v>
      </c>
    </row>
    <row r="76" spans="2:19" ht="35.450000000000003" customHeight="1">
      <c r="B76" s="213"/>
      <c r="C76" s="213"/>
      <c r="D76" s="214">
        <v>18</v>
      </c>
      <c r="E76" s="41" t="s">
        <v>189</v>
      </c>
      <c r="F76" s="34" t="s">
        <v>189</v>
      </c>
      <c r="G76" s="5" t="s">
        <v>431</v>
      </c>
      <c r="H76" s="34" t="s">
        <v>19</v>
      </c>
      <c r="I76" s="113">
        <f t="shared" si="1"/>
        <v>875000</v>
      </c>
      <c r="J76" s="184">
        <v>1050000</v>
      </c>
      <c r="K76" s="34" t="s">
        <v>128</v>
      </c>
      <c r="L76" s="42" t="s">
        <v>21</v>
      </c>
      <c r="M76" s="51" t="s">
        <v>190</v>
      </c>
      <c r="N76" s="51" t="s">
        <v>73</v>
      </c>
      <c r="O76" s="51" t="s">
        <v>193</v>
      </c>
      <c r="P76" s="56"/>
      <c r="Q76" s="217">
        <v>197</v>
      </c>
      <c r="R76" s="217">
        <v>78</v>
      </c>
      <c r="S76" s="133" t="s">
        <v>189</v>
      </c>
    </row>
    <row r="77" spans="2:19" ht="35.450000000000003" customHeight="1">
      <c r="B77" s="213"/>
      <c r="C77" s="213"/>
      <c r="D77" s="214">
        <v>19</v>
      </c>
      <c r="E77" s="41" t="s">
        <v>189</v>
      </c>
      <c r="F77" s="34" t="s">
        <v>189</v>
      </c>
      <c r="G77" s="5" t="s">
        <v>427</v>
      </c>
      <c r="H77" s="34" t="s">
        <v>19</v>
      </c>
      <c r="I77" s="113">
        <f t="shared" si="1"/>
        <v>875000</v>
      </c>
      <c r="J77" s="184">
        <v>1050000</v>
      </c>
      <c r="K77" s="34" t="s">
        <v>128</v>
      </c>
      <c r="L77" s="42" t="s">
        <v>21</v>
      </c>
      <c r="M77" s="51" t="s">
        <v>190</v>
      </c>
      <c r="N77" s="51" t="s">
        <v>73</v>
      </c>
      <c r="O77" s="51" t="s">
        <v>193</v>
      </c>
      <c r="P77" s="56"/>
      <c r="Q77" s="217">
        <v>197</v>
      </c>
      <c r="R77" s="217">
        <v>72</v>
      </c>
      <c r="S77" s="133" t="s">
        <v>189</v>
      </c>
    </row>
    <row r="78" spans="2:19" ht="35.450000000000003" customHeight="1">
      <c r="B78" s="213"/>
      <c r="C78" s="213"/>
      <c r="D78" s="214">
        <v>20</v>
      </c>
      <c r="E78" s="41" t="s">
        <v>189</v>
      </c>
      <c r="F78" s="34" t="s">
        <v>189</v>
      </c>
      <c r="G78" s="5" t="s">
        <v>194</v>
      </c>
      <c r="H78" s="34" t="s">
        <v>19</v>
      </c>
      <c r="I78" s="113">
        <f t="shared" si="1"/>
        <v>13583333.333333334</v>
      </c>
      <c r="J78" s="184">
        <v>16300000</v>
      </c>
      <c r="K78" s="34" t="s">
        <v>128</v>
      </c>
      <c r="L78" s="42" t="s">
        <v>21</v>
      </c>
      <c r="M78" s="51" t="s">
        <v>190</v>
      </c>
      <c r="N78" s="51" t="s">
        <v>73</v>
      </c>
      <c r="O78" s="51" t="s">
        <v>191</v>
      </c>
      <c r="P78" s="56"/>
      <c r="Q78" s="217">
        <v>183</v>
      </c>
      <c r="R78" s="217">
        <v>218</v>
      </c>
      <c r="S78" s="133" t="s">
        <v>189</v>
      </c>
    </row>
    <row r="79" spans="2:19" ht="35.450000000000003" customHeight="1">
      <c r="B79" s="213"/>
      <c r="C79" s="213"/>
      <c r="D79" s="214">
        <v>22</v>
      </c>
      <c r="E79" s="41" t="s">
        <v>189</v>
      </c>
      <c r="F79" s="34" t="s">
        <v>189</v>
      </c>
      <c r="G79" s="5" t="s">
        <v>434</v>
      </c>
      <c r="H79" s="34" t="s">
        <v>19</v>
      </c>
      <c r="I79" s="113">
        <f t="shared" si="1"/>
        <v>2188459.6666666665</v>
      </c>
      <c r="J79" s="184">
        <v>2626151.5999999996</v>
      </c>
      <c r="K79" s="34" t="s">
        <v>20</v>
      </c>
      <c r="L79" s="42" t="s">
        <v>21</v>
      </c>
      <c r="M79" s="51" t="s">
        <v>190</v>
      </c>
      <c r="N79" s="51" t="s">
        <v>73</v>
      </c>
      <c r="O79" s="51" t="s">
        <v>191</v>
      </c>
      <c r="P79" s="56"/>
      <c r="Q79" s="217">
        <v>183</v>
      </c>
      <c r="R79" s="217">
        <v>136</v>
      </c>
      <c r="S79" s="133" t="s">
        <v>342</v>
      </c>
    </row>
    <row r="80" spans="2:19" ht="35.450000000000003" customHeight="1">
      <c r="B80" s="213"/>
      <c r="C80" s="213"/>
      <c r="D80" s="214">
        <v>22</v>
      </c>
      <c r="E80" s="41" t="s">
        <v>189</v>
      </c>
      <c r="F80" s="34" t="s">
        <v>189</v>
      </c>
      <c r="G80" s="5" t="s">
        <v>434</v>
      </c>
      <c r="H80" s="34" t="s">
        <v>19</v>
      </c>
      <c r="I80" s="113">
        <f t="shared" si="1"/>
        <v>2333333.3333333335</v>
      </c>
      <c r="J80" s="184">
        <v>2800000</v>
      </c>
      <c r="K80" s="34" t="s">
        <v>128</v>
      </c>
      <c r="L80" s="42" t="s">
        <v>21</v>
      </c>
      <c r="M80" s="51" t="s">
        <v>190</v>
      </c>
      <c r="N80" s="51" t="s">
        <v>73</v>
      </c>
      <c r="O80" s="51" t="s">
        <v>191</v>
      </c>
      <c r="P80" s="56"/>
      <c r="Q80" s="217">
        <v>183</v>
      </c>
      <c r="R80" s="217">
        <v>136</v>
      </c>
      <c r="S80" s="133" t="s">
        <v>189</v>
      </c>
    </row>
    <row r="81" spans="2:19" ht="35.450000000000003" customHeight="1">
      <c r="B81" s="213"/>
      <c r="C81" s="213"/>
      <c r="D81" s="214">
        <v>23</v>
      </c>
      <c r="E81" s="41" t="s">
        <v>189</v>
      </c>
      <c r="F81" s="34" t="s">
        <v>189</v>
      </c>
      <c r="G81" s="5" t="s">
        <v>442</v>
      </c>
      <c r="H81" s="34" t="s">
        <v>19</v>
      </c>
      <c r="I81" s="113">
        <f t="shared" si="1"/>
        <v>6406250</v>
      </c>
      <c r="J81" s="184">
        <v>7687500</v>
      </c>
      <c r="K81" s="34" t="s">
        <v>128</v>
      </c>
      <c r="L81" s="42" t="s">
        <v>21</v>
      </c>
      <c r="M81" s="51" t="s">
        <v>190</v>
      </c>
      <c r="N81" s="51" t="s">
        <v>73</v>
      </c>
      <c r="O81" s="51" t="s">
        <v>191</v>
      </c>
      <c r="P81" s="56"/>
      <c r="Q81" s="217">
        <v>183</v>
      </c>
      <c r="R81" s="217">
        <v>68</v>
      </c>
      <c r="S81" s="133" t="s">
        <v>189</v>
      </c>
    </row>
    <row r="82" spans="2:19" ht="35.450000000000003" customHeight="1">
      <c r="B82" s="213"/>
      <c r="C82" s="213"/>
      <c r="D82" s="214">
        <v>24</v>
      </c>
      <c r="E82" s="41" t="s">
        <v>189</v>
      </c>
      <c r="F82" s="34" t="s">
        <v>189</v>
      </c>
      <c r="G82" s="5" t="s">
        <v>440</v>
      </c>
      <c r="H82" s="34" t="s">
        <v>19</v>
      </c>
      <c r="I82" s="113">
        <f t="shared" si="1"/>
        <v>6406250</v>
      </c>
      <c r="J82" s="184">
        <v>7687500</v>
      </c>
      <c r="K82" s="34" t="s">
        <v>128</v>
      </c>
      <c r="L82" s="42" t="s">
        <v>21</v>
      </c>
      <c r="M82" s="51" t="s">
        <v>190</v>
      </c>
      <c r="N82" s="51" t="s">
        <v>73</v>
      </c>
      <c r="O82" s="51" t="s">
        <v>191</v>
      </c>
      <c r="P82" s="56"/>
      <c r="Q82" s="217">
        <v>183</v>
      </c>
      <c r="R82" s="217">
        <v>50</v>
      </c>
      <c r="S82" s="133" t="s">
        <v>189</v>
      </c>
    </row>
    <row r="83" spans="2:19" ht="35.450000000000003" customHeight="1">
      <c r="B83" s="213"/>
      <c r="C83" s="213"/>
      <c r="D83" s="214">
        <v>24</v>
      </c>
      <c r="E83" s="41" t="s">
        <v>189</v>
      </c>
      <c r="F83" s="34" t="s">
        <v>189</v>
      </c>
      <c r="G83" s="5" t="s">
        <v>447</v>
      </c>
      <c r="H83" s="34" t="s">
        <v>19</v>
      </c>
      <c r="I83" s="113">
        <f t="shared" si="1"/>
        <v>7358333.333333334</v>
      </c>
      <c r="J83" s="184">
        <v>8830000</v>
      </c>
      <c r="K83" s="34" t="s">
        <v>128</v>
      </c>
      <c r="L83" s="42" t="s">
        <v>21</v>
      </c>
      <c r="M83" s="51" t="s">
        <v>190</v>
      </c>
      <c r="N83" s="51" t="s">
        <v>73</v>
      </c>
      <c r="O83" s="51" t="s">
        <v>191</v>
      </c>
      <c r="P83" s="56"/>
      <c r="Q83" s="217">
        <v>183</v>
      </c>
      <c r="R83" s="217">
        <v>50</v>
      </c>
      <c r="S83" s="133" t="s">
        <v>189</v>
      </c>
    </row>
    <row r="84" spans="2:19" ht="35.450000000000003" customHeight="1">
      <c r="B84" s="213"/>
      <c r="C84" s="213"/>
      <c r="D84" s="214">
        <v>25</v>
      </c>
      <c r="E84" s="41" t="s">
        <v>189</v>
      </c>
      <c r="F84" s="34" t="s">
        <v>189</v>
      </c>
      <c r="G84" s="5" t="s">
        <v>436</v>
      </c>
      <c r="H84" s="34" t="s">
        <v>19</v>
      </c>
      <c r="I84" s="113">
        <f t="shared" si="1"/>
        <v>6406250</v>
      </c>
      <c r="J84" s="184">
        <v>7687500</v>
      </c>
      <c r="K84" s="34" t="s">
        <v>128</v>
      </c>
      <c r="L84" s="42" t="s">
        <v>21</v>
      </c>
      <c r="M84" s="51" t="s">
        <v>190</v>
      </c>
      <c r="N84" s="51" t="s">
        <v>73</v>
      </c>
      <c r="O84" s="51" t="s">
        <v>191</v>
      </c>
      <c r="P84" s="56"/>
      <c r="Q84" s="217">
        <v>183</v>
      </c>
      <c r="R84" s="217">
        <v>46</v>
      </c>
      <c r="S84" s="133" t="s">
        <v>189</v>
      </c>
    </row>
    <row r="85" spans="2:19" ht="35.450000000000003" customHeight="1">
      <c r="B85" s="213"/>
      <c r="C85" s="213"/>
      <c r="D85" s="214">
        <v>25</v>
      </c>
      <c r="E85" s="41" t="s">
        <v>189</v>
      </c>
      <c r="F85" s="34" t="s">
        <v>189</v>
      </c>
      <c r="G85" s="5" t="s">
        <v>444</v>
      </c>
      <c r="H85" s="34" t="s">
        <v>19</v>
      </c>
      <c r="I85" s="113">
        <f t="shared" si="1"/>
        <v>7358333.333333334</v>
      </c>
      <c r="J85" s="184">
        <v>8830000</v>
      </c>
      <c r="K85" s="34" t="s">
        <v>128</v>
      </c>
      <c r="L85" s="42" t="s">
        <v>21</v>
      </c>
      <c r="M85" s="51" t="s">
        <v>190</v>
      </c>
      <c r="N85" s="51" t="s">
        <v>73</v>
      </c>
      <c r="O85" s="51" t="s">
        <v>191</v>
      </c>
      <c r="P85" s="56"/>
      <c r="Q85" s="217">
        <v>183</v>
      </c>
      <c r="R85" s="217">
        <v>46</v>
      </c>
      <c r="S85" s="133" t="s">
        <v>189</v>
      </c>
    </row>
    <row r="86" spans="2:19" ht="35.450000000000003" customHeight="1">
      <c r="B86" s="213"/>
      <c r="C86" s="213"/>
      <c r="D86" s="214">
        <v>26</v>
      </c>
      <c r="E86" s="41" t="s">
        <v>189</v>
      </c>
      <c r="F86" s="34" t="s">
        <v>189</v>
      </c>
      <c r="G86" s="5" t="s">
        <v>437</v>
      </c>
      <c r="H86" s="34" t="s">
        <v>19</v>
      </c>
      <c r="I86" s="113">
        <f t="shared" si="1"/>
        <v>6406250</v>
      </c>
      <c r="J86" s="184">
        <v>7687500</v>
      </c>
      <c r="K86" s="34" t="s">
        <v>128</v>
      </c>
      <c r="L86" s="42" t="s">
        <v>21</v>
      </c>
      <c r="M86" s="51" t="s">
        <v>190</v>
      </c>
      <c r="N86" s="51" t="s">
        <v>73</v>
      </c>
      <c r="O86" s="51" t="s">
        <v>191</v>
      </c>
      <c r="P86" s="56"/>
      <c r="Q86" s="217">
        <v>183</v>
      </c>
      <c r="R86" s="217">
        <v>44</v>
      </c>
      <c r="S86" s="133" t="s">
        <v>189</v>
      </c>
    </row>
    <row r="87" spans="2:19" ht="35.450000000000003" customHeight="1">
      <c r="B87" s="213"/>
      <c r="C87" s="213"/>
      <c r="D87" s="214">
        <v>26</v>
      </c>
      <c r="E87" s="41" t="s">
        <v>189</v>
      </c>
      <c r="F87" s="34" t="s">
        <v>189</v>
      </c>
      <c r="G87" s="5" t="s">
        <v>445</v>
      </c>
      <c r="H87" s="34" t="s">
        <v>19</v>
      </c>
      <c r="I87" s="113">
        <f t="shared" si="1"/>
        <v>7358333.333333334</v>
      </c>
      <c r="J87" s="184">
        <v>8830000</v>
      </c>
      <c r="K87" s="34" t="s">
        <v>128</v>
      </c>
      <c r="L87" s="42" t="s">
        <v>21</v>
      </c>
      <c r="M87" s="51" t="s">
        <v>190</v>
      </c>
      <c r="N87" s="51" t="s">
        <v>73</v>
      </c>
      <c r="O87" s="51" t="s">
        <v>191</v>
      </c>
      <c r="P87" s="56"/>
      <c r="Q87" s="217">
        <v>183</v>
      </c>
      <c r="R87" s="217">
        <v>44</v>
      </c>
      <c r="S87" s="133" t="s">
        <v>189</v>
      </c>
    </row>
    <row r="88" spans="2:19" ht="35.450000000000003" customHeight="1">
      <c r="B88" s="213"/>
      <c r="C88" s="213"/>
      <c r="D88" s="214">
        <v>26</v>
      </c>
      <c r="E88" s="41" t="s">
        <v>189</v>
      </c>
      <c r="F88" s="34" t="s">
        <v>189</v>
      </c>
      <c r="G88" s="5" t="s">
        <v>446</v>
      </c>
      <c r="H88" s="34" t="s">
        <v>19</v>
      </c>
      <c r="I88" s="113">
        <f t="shared" si="1"/>
        <v>7358333.333333334</v>
      </c>
      <c r="J88" s="184">
        <v>8830000</v>
      </c>
      <c r="K88" s="34" t="s">
        <v>128</v>
      </c>
      <c r="L88" s="42" t="s">
        <v>21</v>
      </c>
      <c r="M88" s="51" t="s">
        <v>190</v>
      </c>
      <c r="N88" s="51" t="s">
        <v>73</v>
      </c>
      <c r="O88" s="51" t="s">
        <v>191</v>
      </c>
      <c r="P88" s="56"/>
      <c r="Q88" s="217">
        <v>183</v>
      </c>
      <c r="R88" s="217">
        <v>44</v>
      </c>
      <c r="S88" s="133" t="s">
        <v>189</v>
      </c>
    </row>
    <row r="89" spans="2:19" ht="35.450000000000003" customHeight="1">
      <c r="B89" s="213"/>
      <c r="C89" s="213"/>
      <c r="D89" s="214">
        <v>27</v>
      </c>
      <c r="E89" s="41" t="s">
        <v>189</v>
      </c>
      <c r="F89" s="34" t="s">
        <v>189</v>
      </c>
      <c r="G89" s="5" t="s">
        <v>439</v>
      </c>
      <c r="H89" s="34" t="s">
        <v>19</v>
      </c>
      <c r="I89" s="113">
        <f t="shared" si="1"/>
        <v>6406250</v>
      </c>
      <c r="J89" s="184">
        <v>7687500</v>
      </c>
      <c r="K89" s="34" t="s">
        <v>128</v>
      </c>
      <c r="L89" s="42" t="s">
        <v>21</v>
      </c>
      <c r="M89" s="51" t="s">
        <v>190</v>
      </c>
      <c r="N89" s="51" t="s">
        <v>73</v>
      </c>
      <c r="O89" s="51" t="s">
        <v>191</v>
      </c>
      <c r="P89" s="56"/>
      <c r="Q89" s="217">
        <v>183</v>
      </c>
      <c r="R89" s="217">
        <v>42</v>
      </c>
      <c r="S89" s="133" t="s">
        <v>189</v>
      </c>
    </row>
    <row r="90" spans="2:19" ht="35.450000000000003" customHeight="1">
      <c r="B90" s="213"/>
      <c r="C90" s="213"/>
      <c r="D90" s="214">
        <v>28</v>
      </c>
      <c r="E90" s="41" t="s">
        <v>189</v>
      </c>
      <c r="F90" s="34" t="s">
        <v>189</v>
      </c>
      <c r="G90" s="5" t="s">
        <v>435</v>
      </c>
      <c r="H90" s="34" t="s">
        <v>19</v>
      </c>
      <c r="I90" s="113">
        <f t="shared" si="1"/>
        <v>6406250</v>
      </c>
      <c r="J90" s="184">
        <v>7687500</v>
      </c>
      <c r="K90" s="34" t="s">
        <v>128</v>
      </c>
      <c r="L90" s="42" t="s">
        <v>21</v>
      </c>
      <c r="M90" s="51" t="s">
        <v>190</v>
      </c>
      <c r="N90" s="51" t="s">
        <v>73</v>
      </c>
      <c r="O90" s="51" t="s">
        <v>191</v>
      </c>
      <c r="P90" s="56"/>
      <c r="Q90" s="217">
        <v>183</v>
      </c>
      <c r="R90" s="217">
        <v>36</v>
      </c>
      <c r="S90" s="133" t="s">
        <v>189</v>
      </c>
    </row>
    <row r="91" spans="2:19" ht="35.450000000000003" customHeight="1">
      <c r="B91" s="213"/>
      <c r="C91" s="213"/>
      <c r="D91" s="214">
        <v>28</v>
      </c>
      <c r="E91" s="41" t="s">
        <v>189</v>
      </c>
      <c r="F91" s="34" t="s">
        <v>189</v>
      </c>
      <c r="G91" s="5" t="s">
        <v>441</v>
      </c>
      <c r="H91" s="34" t="s">
        <v>19</v>
      </c>
      <c r="I91" s="113">
        <f t="shared" si="1"/>
        <v>6406250</v>
      </c>
      <c r="J91" s="184">
        <v>7687500</v>
      </c>
      <c r="K91" s="34" t="s">
        <v>128</v>
      </c>
      <c r="L91" s="42" t="s">
        <v>21</v>
      </c>
      <c r="M91" s="51" t="s">
        <v>190</v>
      </c>
      <c r="N91" s="51" t="s">
        <v>73</v>
      </c>
      <c r="O91" s="51" t="s">
        <v>191</v>
      </c>
      <c r="P91" s="56"/>
      <c r="Q91" s="217">
        <v>183</v>
      </c>
      <c r="R91" s="217">
        <v>36</v>
      </c>
      <c r="S91" s="133" t="s">
        <v>189</v>
      </c>
    </row>
    <row r="92" spans="2:19" ht="35.450000000000003" customHeight="1">
      <c r="B92" s="213"/>
      <c r="C92" s="213"/>
      <c r="D92" s="214">
        <v>28</v>
      </c>
      <c r="E92" s="41" t="s">
        <v>189</v>
      </c>
      <c r="F92" s="34" t="s">
        <v>189</v>
      </c>
      <c r="G92" s="5" t="s">
        <v>443</v>
      </c>
      <c r="H92" s="34" t="s">
        <v>19</v>
      </c>
      <c r="I92" s="113">
        <f t="shared" si="1"/>
        <v>7358333.333333334</v>
      </c>
      <c r="J92" s="184">
        <v>8830000</v>
      </c>
      <c r="K92" s="34" t="s">
        <v>128</v>
      </c>
      <c r="L92" s="42" t="s">
        <v>21</v>
      </c>
      <c r="M92" s="51" t="s">
        <v>190</v>
      </c>
      <c r="N92" s="51" t="s">
        <v>73</v>
      </c>
      <c r="O92" s="51" t="s">
        <v>191</v>
      </c>
      <c r="P92" s="56"/>
      <c r="Q92" s="217">
        <v>183</v>
      </c>
      <c r="R92" s="217">
        <v>36</v>
      </c>
      <c r="S92" s="133" t="s">
        <v>189</v>
      </c>
    </row>
    <row r="93" spans="2:19" ht="35.450000000000003" customHeight="1">
      <c r="B93" s="213"/>
      <c r="C93" s="213"/>
      <c r="D93" s="214">
        <v>29</v>
      </c>
      <c r="E93" s="41" t="s">
        <v>189</v>
      </c>
      <c r="F93" s="34" t="s">
        <v>189</v>
      </c>
      <c r="G93" s="5" t="s">
        <v>438</v>
      </c>
      <c r="H93" s="34" t="s">
        <v>19</v>
      </c>
      <c r="I93" s="113">
        <f t="shared" si="1"/>
        <v>6406250</v>
      </c>
      <c r="J93" s="184">
        <v>7687500</v>
      </c>
      <c r="K93" s="34" t="s">
        <v>128</v>
      </c>
      <c r="L93" s="42" t="s">
        <v>21</v>
      </c>
      <c r="M93" s="51" t="s">
        <v>190</v>
      </c>
      <c r="N93" s="51" t="s">
        <v>73</v>
      </c>
      <c r="O93" s="51" t="s">
        <v>191</v>
      </c>
      <c r="P93" s="56"/>
      <c r="Q93" s="217">
        <v>183</v>
      </c>
      <c r="R93" s="217">
        <v>0</v>
      </c>
      <c r="S93" s="133" t="s">
        <v>189</v>
      </c>
    </row>
    <row r="94" spans="2:19" ht="35.450000000000003" customHeight="1">
      <c r="B94" s="213"/>
      <c r="C94" s="213"/>
      <c r="D94" s="214">
        <v>30</v>
      </c>
      <c r="E94" s="41" t="s">
        <v>189</v>
      </c>
      <c r="F94" s="34" t="s">
        <v>189</v>
      </c>
      <c r="G94" s="5" t="s">
        <v>200</v>
      </c>
      <c r="H94" s="34" t="s">
        <v>19</v>
      </c>
      <c r="I94" s="113">
        <f t="shared" si="1"/>
        <v>5475000</v>
      </c>
      <c r="J94" s="184">
        <v>6570000</v>
      </c>
      <c r="K94" s="34" t="s">
        <v>128</v>
      </c>
      <c r="L94" s="42" t="s">
        <v>21</v>
      </c>
      <c r="M94" s="51" t="s">
        <v>192</v>
      </c>
      <c r="N94" s="51" t="s">
        <v>73</v>
      </c>
      <c r="O94" s="51" t="s">
        <v>191</v>
      </c>
      <c r="P94" s="56"/>
      <c r="Q94" s="217">
        <v>182</v>
      </c>
      <c r="R94" s="217">
        <v>0</v>
      </c>
      <c r="S94" s="133" t="s">
        <v>189</v>
      </c>
    </row>
    <row r="95" spans="2:19" ht="35.450000000000003" customHeight="1">
      <c r="B95" s="213"/>
      <c r="C95" s="213"/>
      <c r="D95" s="214">
        <v>31</v>
      </c>
      <c r="E95" s="41" t="s">
        <v>189</v>
      </c>
      <c r="F95" s="34" t="s">
        <v>189</v>
      </c>
      <c r="G95" s="5" t="s">
        <v>203</v>
      </c>
      <c r="H95" s="34" t="s">
        <v>19</v>
      </c>
      <c r="I95" s="113">
        <f t="shared" si="1"/>
        <v>3750000</v>
      </c>
      <c r="J95" s="184">
        <v>4500000</v>
      </c>
      <c r="K95" s="34" t="s">
        <v>128</v>
      </c>
      <c r="L95" s="42" t="s">
        <v>21</v>
      </c>
      <c r="M95" s="51" t="s">
        <v>192</v>
      </c>
      <c r="N95" s="51" t="s">
        <v>73</v>
      </c>
      <c r="O95" s="51" t="s">
        <v>193</v>
      </c>
      <c r="P95" s="56"/>
      <c r="Q95" s="217">
        <v>157</v>
      </c>
      <c r="R95" s="217">
        <v>226</v>
      </c>
      <c r="S95" s="133" t="s">
        <v>189</v>
      </c>
    </row>
    <row r="96" spans="2:19" ht="35.450000000000003" customHeight="1">
      <c r="B96" s="213"/>
      <c r="C96" s="213"/>
      <c r="D96" s="214">
        <v>32</v>
      </c>
      <c r="E96" s="41" t="s">
        <v>189</v>
      </c>
      <c r="F96" s="34" t="s">
        <v>189</v>
      </c>
      <c r="G96" s="5" t="s">
        <v>197</v>
      </c>
      <c r="H96" s="34" t="s">
        <v>19</v>
      </c>
      <c r="I96" s="113">
        <f t="shared" si="1"/>
        <v>6666666.666666667</v>
      </c>
      <c r="J96" s="184">
        <v>8000000</v>
      </c>
      <c r="K96" s="34" t="s">
        <v>128</v>
      </c>
      <c r="L96" s="42" t="s">
        <v>21</v>
      </c>
      <c r="M96" s="51" t="s">
        <v>192</v>
      </c>
      <c r="N96" s="51" t="s">
        <v>73</v>
      </c>
      <c r="O96" s="51" t="s">
        <v>193</v>
      </c>
      <c r="P96" s="56"/>
      <c r="Q96" s="217">
        <v>157</v>
      </c>
      <c r="R96" s="217">
        <v>206</v>
      </c>
      <c r="S96" s="133" t="s">
        <v>189</v>
      </c>
    </row>
    <row r="97" spans="2:19" ht="35.450000000000003" customHeight="1">
      <c r="B97" s="213"/>
      <c r="C97" s="213"/>
      <c r="D97" s="214">
        <v>33</v>
      </c>
      <c r="E97" s="41" t="s">
        <v>189</v>
      </c>
      <c r="F97" s="34" t="s">
        <v>189</v>
      </c>
      <c r="G97" s="5" t="s">
        <v>202</v>
      </c>
      <c r="H97" s="34" t="s">
        <v>19</v>
      </c>
      <c r="I97" s="113">
        <f t="shared" si="1"/>
        <v>3800000</v>
      </c>
      <c r="J97" s="184">
        <v>4560000</v>
      </c>
      <c r="K97" s="34" t="s">
        <v>128</v>
      </c>
      <c r="L97" s="42" t="s">
        <v>21</v>
      </c>
      <c r="M97" s="51" t="s">
        <v>192</v>
      </c>
      <c r="N97" s="51" t="s">
        <v>73</v>
      </c>
      <c r="O97" s="51" t="s">
        <v>193</v>
      </c>
      <c r="P97" s="56"/>
      <c r="Q97" s="217">
        <v>152</v>
      </c>
      <c r="R97" s="217">
        <v>0</v>
      </c>
      <c r="S97" s="133" t="s">
        <v>189</v>
      </c>
    </row>
    <row r="98" spans="2:19" ht="35.450000000000003" customHeight="1">
      <c r="B98" s="213"/>
      <c r="C98" s="213"/>
      <c r="D98" s="214">
        <v>36</v>
      </c>
      <c r="E98" s="41" t="s">
        <v>189</v>
      </c>
      <c r="F98" s="34" t="s">
        <v>189</v>
      </c>
      <c r="G98" s="5" t="s">
        <v>285</v>
      </c>
      <c r="H98" s="34" t="s">
        <v>19</v>
      </c>
      <c r="I98" s="113">
        <f t="shared" si="1"/>
        <v>1158333.3333333335</v>
      </c>
      <c r="J98" s="184">
        <v>1390000</v>
      </c>
      <c r="K98" s="34" t="s">
        <v>128</v>
      </c>
      <c r="L98" s="42" t="s">
        <v>21</v>
      </c>
      <c r="M98" s="51" t="s">
        <v>213</v>
      </c>
      <c r="N98" s="51" t="s">
        <v>73</v>
      </c>
      <c r="O98" s="51" t="s">
        <v>191</v>
      </c>
      <c r="P98" s="56"/>
      <c r="Q98" s="217">
        <v>143</v>
      </c>
      <c r="R98" s="217">
        <v>162</v>
      </c>
      <c r="S98" s="133" t="s">
        <v>189</v>
      </c>
    </row>
    <row r="99" spans="2:19" ht="35.450000000000003" customHeight="1">
      <c r="B99" s="213"/>
      <c r="C99" s="213"/>
      <c r="D99" s="214">
        <v>38</v>
      </c>
      <c r="E99" s="41" t="s">
        <v>189</v>
      </c>
      <c r="F99" s="34" t="s">
        <v>189</v>
      </c>
      <c r="G99" s="5" t="s">
        <v>453</v>
      </c>
      <c r="H99" s="34" t="s">
        <v>19</v>
      </c>
      <c r="I99" s="113">
        <f t="shared" si="1"/>
        <v>833333.33333333337</v>
      </c>
      <c r="J99" s="184">
        <v>1000000</v>
      </c>
      <c r="K99" s="34" t="s">
        <v>128</v>
      </c>
      <c r="L99" s="42" t="s">
        <v>21</v>
      </c>
      <c r="M99" s="51" t="s">
        <v>190</v>
      </c>
      <c r="N99" s="51" t="s">
        <v>73</v>
      </c>
      <c r="O99" s="51" t="s">
        <v>191</v>
      </c>
      <c r="P99" s="56"/>
      <c r="Q99" s="217">
        <v>137</v>
      </c>
      <c r="R99" s="217">
        <v>154</v>
      </c>
      <c r="S99" s="133" t="s">
        <v>189</v>
      </c>
    </row>
    <row r="100" spans="2:19" ht="35.450000000000003" customHeight="1">
      <c r="B100" s="213"/>
      <c r="C100" s="213"/>
      <c r="D100" s="214">
        <v>39</v>
      </c>
      <c r="E100" s="41" t="s">
        <v>189</v>
      </c>
      <c r="F100" s="34" t="s">
        <v>189</v>
      </c>
      <c r="G100" s="5" t="s">
        <v>452</v>
      </c>
      <c r="H100" s="34" t="s">
        <v>19</v>
      </c>
      <c r="I100" s="113">
        <f t="shared" si="1"/>
        <v>1733333.3333333335</v>
      </c>
      <c r="J100" s="184">
        <v>2080000</v>
      </c>
      <c r="K100" s="34" t="s">
        <v>128</v>
      </c>
      <c r="L100" s="42" t="s">
        <v>21</v>
      </c>
      <c r="M100" s="51" t="s">
        <v>190</v>
      </c>
      <c r="N100" s="51" t="s">
        <v>73</v>
      </c>
      <c r="O100" s="51" t="s">
        <v>191</v>
      </c>
      <c r="P100" s="56"/>
      <c r="Q100" s="217">
        <v>137</v>
      </c>
      <c r="R100" s="217">
        <v>126</v>
      </c>
      <c r="S100" s="133" t="s">
        <v>189</v>
      </c>
    </row>
    <row r="101" spans="2:19" ht="35.450000000000003" customHeight="1">
      <c r="B101" s="213"/>
      <c r="C101" s="213"/>
      <c r="D101" s="214">
        <v>40</v>
      </c>
      <c r="E101" s="41" t="s">
        <v>189</v>
      </c>
      <c r="F101" s="34" t="s">
        <v>189</v>
      </c>
      <c r="G101" s="5" t="s">
        <v>451</v>
      </c>
      <c r="H101" s="34" t="s">
        <v>19</v>
      </c>
      <c r="I101" s="113">
        <f t="shared" si="1"/>
        <v>1733333.3333333335</v>
      </c>
      <c r="J101" s="184">
        <v>2080000</v>
      </c>
      <c r="K101" s="34" t="s">
        <v>128</v>
      </c>
      <c r="L101" s="42" t="s">
        <v>21</v>
      </c>
      <c r="M101" s="51" t="s">
        <v>190</v>
      </c>
      <c r="N101" s="51" t="s">
        <v>73</v>
      </c>
      <c r="O101" s="51" t="s">
        <v>191</v>
      </c>
      <c r="P101" s="56"/>
      <c r="Q101" s="217">
        <v>137</v>
      </c>
      <c r="R101" s="217">
        <v>96</v>
      </c>
      <c r="S101" s="133" t="s">
        <v>189</v>
      </c>
    </row>
    <row r="102" spans="2:19" ht="35.450000000000003" customHeight="1">
      <c r="B102" s="213"/>
      <c r="C102" s="213"/>
      <c r="D102" s="214">
        <v>41</v>
      </c>
      <c r="E102" s="41" t="s">
        <v>189</v>
      </c>
      <c r="F102" s="34" t="s">
        <v>189</v>
      </c>
      <c r="G102" s="5" t="s">
        <v>454</v>
      </c>
      <c r="H102" s="34" t="s">
        <v>19</v>
      </c>
      <c r="I102" s="113">
        <f t="shared" si="1"/>
        <v>833333.33333333337</v>
      </c>
      <c r="J102" s="184">
        <v>1000000</v>
      </c>
      <c r="K102" s="34" t="s">
        <v>128</v>
      </c>
      <c r="L102" s="42" t="s">
        <v>21</v>
      </c>
      <c r="M102" s="51" t="s">
        <v>190</v>
      </c>
      <c r="N102" s="51" t="s">
        <v>73</v>
      </c>
      <c r="O102" s="51" t="s">
        <v>191</v>
      </c>
      <c r="P102" s="56"/>
      <c r="Q102" s="217">
        <v>137</v>
      </c>
      <c r="R102" s="217">
        <v>24</v>
      </c>
      <c r="S102" s="133" t="s">
        <v>189</v>
      </c>
    </row>
    <row r="103" spans="2:19" ht="35.450000000000003" customHeight="1">
      <c r="B103" s="213"/>
      <c r="C103" s="213"/>
      <c r="D103" s="214">
        <v>43</v>
      </c>
      <c r="E103" s="41" t="s">
        <v>189</v>
      </c>
      <c r="F103" s="34" t="s">
        <v>189</v>
      </c>
      <c r="G103" s="5" t="s">
        <v>206</v>
      </c>
      <c r="H103" s="34" t="s">
        <v>19</v>
      </c>
      <c r="I103" s="113">
        <f t="shared" si="1"/>
        <v>2666666.666666667</v>
      </c>
      <c r="J103" s="184">
        <v>3200000</v>
      </c>
      <c r="K103" s="34" t="s">
        <v>128</v>
      </c>
      <c r="L103" s="42" t="s">
        <v>21</v>
      </c>
      <c r="M103" s="51" t="s">
        <v>190</v>
      </c>
      <c r="N103" s="51" t="s">
        <v>73</v>
      </c>
      <c r="O103" s="51" t="s">
        <v>191</v>
      </c>
      <c r="P103" s="56"/>
      <c r="Q103" s="217">
        <v>128</v>
      </c>
      <c r="R103" s="217">
        <v>232</v>
      </c>
      <c r="S103" s="133" t="s">
        <v>189</v>
      </c>
    </row>
    <row r="104" spans="2:19" ht="35.450000000000003" customHeight="1">
      <c r="B104" s="213"/>
      <c r="C104" s="213"/>
      <c r="D104" s="214">
        <v>44</v>
      </c>
      <c r="E104" s="41" t="s">
        <v>189</v>
      </c>
      <c r="F104" s="34" t="s">
        <v>189</v>
      </c>
      <c r="G104" s="5" t="s">
        <v>465</v>
      </c>
      <c r="H104" s="34" t="s">
        <v>19</v>
      </c>
      <c r="I104" s="113">
        <f t="shared" si="1"/>
        <v>916666.66666666674</v>
      </c>
      <c r="J104" s="184">
        <v>1100000</v>
      </c>
      <c r="K104" s="34" t="s">
        <v>128</v>
      </c>
      <c r="L104" s="42" t="s">
        <v>21</v>
      </c>
      <c r="M104" s="51" t="s">
        <v>213</v>
      </c>
      <c r="N104" s="51" t="s">
        <v>73</v>
      </c>
      <c r="O104" s="51" t="s">
        <v>191</v>
      </c>
      <c r="P104" s="56"/>
      <c r="Q104" s="217">
        <v>128</v>
      </c>
      <c r="R104" s="217">
        <v>162</v>
      </c>
      <c r="S104" s="133" t="s">
        <v>189</v>
      </c>
    </row>
    <row r="105" spans="2:19" ht="35.450000000000003" customHeight="1">
      <c r="B105" s="213"/>
      <c r="C105" s="213"/>
      <c r="D105" s="214">
        <v>45</v>
      </c>
      <c r="E105" s="41" t="s">
        <v>189</v>
      </c>
      <c r="F105" s="34" t="s">
        <v>189</v>
      </c>
      <c r="G105" s="5" t="s">
        <v>464</v>
      </c>
      <c r="H105" s="34" t="s">
        <v>19</v>
      </c>
      <c r="I105" s="113">
        <f t="shared" si="1"/>
        <v>916666.66666666674</v>
      </c>
      <c r="J105" s="184">
        <v>1100000</v>
      </c>
      <c r="K105" s="34" t="s">
        <v>128</v>
      </c>
      <c r="L105" s="42" t="s">
        <v>21</v>
      </c>
      <c r="M105" s="51" t="s">
        <v>213</v>
      </c>
      <c r="N105" s="51" t="s">
        <v>73</v>
      </c>
      <c r="O105" s="51" t="s">
        <v>191</v>
      </c>
      <c r="P105" s="56"/>
      <c r="Q105" s="217">
        <v>128</v>
      </c>
      <c r="R105" s="217">
        <v>160</v>
      </c>
      <c r="S105" s="133" t="s">
        <v>189</v>
      </c>
    </row>
    <row r="106" spans="2:19" ht="35.450000000000003" customHeight="1">
      <c r="B106" s="213"/>
      <c r="C106" s="213"/>
      <c r="D106" s="214">
        <v>46</v>
      </c>
      <c r="E106" s="41" t="s">
        <v>189</v>
      </c>
      <c r="F106" s="34" t="s">
        <v>189</v>
      </c>
      <c r="G106" s="5" t="s">
        <v>467</v>
      </c>
      <c r="H106" s="34" t="s">
        <v>19</v>
      </c>
      <c r="I106" s="113">
        <f t="shared" si="1"/>
        <v>1041666.6666666667</v>
      </c>
      <c r="J106" s="184">
        <v>1250000</v>
      </c>
      <c r="K106" s="34" t="s">
        <v>128</v>
      </c>
      <c r="L106" s="42" t="s">
        <v>21</v>
      </c>
      <c r="M106" s="51" t="s">
        <v>190</v>
      </c>
      <c r="N106" s="51" t="s">
        <v>73</v>
      </c>
      <c r="O106" s="51" t="s">
        <v>191</v>
      </c>
      <c r="P106" s="56"/>
      <c r="Q106" s="217">
        <v>128</v>
      </c>
      <c r="R106" s="217">
        <v>74</v>
      </c>
      <c r="S106" s="133" t="s">
        <v>189</v>
      </c>
    </row>
    <row r="107" spans="2:19" ht="35.450000000000003" customHeight="1">
      <c r="B107" s="213"/>
      <c r="C107" s="213"/>
      <c r="D107" s="214">
        <v>47</v>
      </c>
      <c r="E107" s="41" t="s">
        <v>189</v>
      </c>
      <c r="F107" s="34" t="s">
        <v>189</v>
      </c>
      <c r="G107" s="5" t="s">
        <v>466</v>
      </c>
      <c r="H107" s="34" t="s">
        <v>19</v>
      </c>
      <c r="I107" s="113">
        <f t="shared" si="1"/>
        <v>1041666.6666666667</v>
      </c>
      <c r="J107" s="184">
        <v>1250000</v>
      </c>
      <c r="K107" s="34" t="s">
        <v>128</v>
      </c>
      <c r="L107" s="42" t="s">
        <v>21</v>
      </c>
      <c r="M107" s="51" t="s">
        <v>190</v>
      </c>
      <c r="N107" s="51" t="s">
        <v>73</v>
      </c>
      <c r="O107" s="51" t="s">
        <v>191</v>
      </c>
      <c r="P107" s="56"/>
      <c r="Q107" s="217">
        <v>128</v>
      </c>
      <c r="R107" s="217">
        <v>58</v>
      </c>
      <c r="S107" s="133" t="s">
        <v>189</v>
      </c>
    </row>
    <row r="108" spans="2:19" ht="35.450000000000003" customHeight="1">
      <c r="B108" s="213"/>
      <c r="C108" s="213"/>
      <c r="D108" s="214">
        <v>48</v>
      </c>
      <c r="E108" s="41" t="s">
        <v>189</v>
      </c>
      <c r="F108" s="34" t="s">
        <v>189</v>
      </c>
      <c r="G108" s="5" t="s">
        <v>469</v>
      </c>
      <c r="H108" s="34" t="s">
        <v>19</v>
      </c>
      <c r="I108" s="113">
        <f t="shared" si="1"/>
        <v>1875000</v>
      </c>
      <c r="J108" s="184">
        <v>2250000</v>
      </c>
      <c r="K108" s="34" t="s">
        <v>128</v>
      </c>
      <c r="L108" s="42" t="s">
        <v>21</v>
      </c>
      <c r="M108" s="51" t="s">
        <v>190</v>
      </c>
      <c r="N108" s="51" t="s">
        <v>73</v>
      </c>
      <c r="O108" s="51" t="s">
        <v>191</v>
      </c>
      <c r="P108" s="56"/>
      <c r="Q108" s="217">
        <v>122</v>
      </c>
      <c r="R108" s="217">
        <v>94</v>
      </c>
      <c r="S108" s="133" t="s">
        <v>189</v>
      </c>
    </row>
    <row r="109" spans="2:19" ht="35.450000000000003" customHeight="1">
      <c r="B109" s="213"/>
      <c r="C109" s="213"/>
      <c r="D109" s="214">
        <v>49</v>
      </c>
      <c r="E109" s="41" t="s">
        <v>189</v>
      </c>
      <c r="F109" s="34" t="s">
        <v>189</v>
      </c>
      <c r="G109" s="5" t="s">
        <v>468</v>
      </c>
      <c r="H109" s="34" t="s">
        <v>19</v>
      </c>
      <c r="I109" s="113">
        <f t="shared" si="1"/>
        <v>1875000</v>
      </c>
      <c r="J109" s="184">
        <v>2250000</v>
      </c>
      <c r="K109" s="34" t="s">
        <v>128</v>
      </c>
      <c r="L109" s="42" t="s">
        <v>21</v>
      </c>
      <c r="M109" s="51" t="s">
        <v>190</v>
      </c>
      <c r="N109" s="51" t="s">
        <v>73</v>
      </c>
      <c r="O109" s="51" t="s">
        <v>191</v>
      </c>
      <c r="P109" s="56"/>
      <c r="Q109" s="217">
        <v>122</v>
      </c>
      <c r="R109" s="217">
        <v>84</v>
      </c>
      <c r="S109" s="133" t="s">
        <v>189</v>
      </c>
    </row>
    <row r="110" spans="2:19" ht="35.450000000000003" customHeight="1">
      <c r="B110" s="213"/>
      <c r="C110" s="213"/>
      <c r="D110" s="214">
        <v>50</v>
      </c>
      <c r="E110" s="41" t="s">
        <v>189</v>
      </c>
      <c r="F110" s="34" t="s">
        <v>189</v>
      </c>
      <c r="G110" s="5" t="s">
        <v>207</v>
      </c>
      <c r="H110" s="34" t="s">
        <v>19</v>
      </c>
      <c r="I110" s="113">
        <f t="shared" si="1"/>
        <v>2758761.0000000005</v>
      </c>
      <c r="J110" s="184">
        <v>3310513.2</v>
      </c>
      <c r="K110" s="34" t="s">
        <v>128</v>
      </c>
      <c r="L110" s="42" t="s">
        <v>21</v>
      </c>
      <c r="M110" s="51" t="s">
        <v>192</v>
      </c>
      <c r="N110" s="51" t="s">
        <v>73</v>
      </c>
      <c r="O110" s="51" t="s">
        <v>470</v>
      </c>
      <c r="P110" s="56"/>
      <c r="Q110" s="217">
        <v>117</v>
      </c>
      <c r="R110" s="217">
        <v>0</v>
      </c>
      <c r="S110" s="133" t="s">
        <v>189</v>
      </c>
    </row>
    <row r="111" spans="2:19" ht="35.450000000000003" customHeight="1">
      <c r="B111" s="213"/>
      <c r="C111" s="213"/>
      <c r="D111" s="214">
        <v>51</v>
      </c>
      <c r="E111" s="41" t="s">
        <v>189</v>
      </c>
      <c r="F111" s="34" t="s">
        <v>189</v>
      </c>
      <c r="G111" s="5" t="s">
        <v>631</v>
      </c>
      <c r="H111" s="34" t="s">
        <v>19</v>
      </c>
      <c r="I111" s="113">
        <f t="shared" si="1"/>
        <v>24834264.166666668</v>
      </c>
      <c r="J111" s="184">
        <v>29801117</v>
      </c>
      <c r="K111" s="34" t="s">
        <v>128</v>
      </c>
      <c r="L111" s="42" t="s">
        <v>21</v>
      </c>
      <c r="M111" s="51" t="s">
        <v>192</v>
      </c>
      <c r="N111" s="51" t="s">
        <v>73</v>
      </c>
      <c r="O111" s="51" t="s">
        <v>193</v>
      </c>
      <c r="P111" s="56"/>
      <c r="Q111" s="217">
        <v>113</v>
      </c>
      <c r="R111" s="217">
        <v>0</v>
      </c>
      <c r="S111" s="133" t="s">
        <v>189</v>
      </c>
    </row>
    <row r="112" spans="2:19" ht="35.450000000000003" customHeight="1">
      <c r="B112" s="213"/>
      <c r="C112" s="213"/>
      <c r="D112" s="214">
        <v>52</v>
      </c>
      <c r="E112" s="41" t="s">
        <v>189</v>
      </c>
      <c r="F112" s="34" t="s">
        <v>189</v>
      </c>
      <c r="G112" s="5" t="s">
        <v>201</v>
      </c>
      <c r="H112" s="34" t="s">
        <v>19</v>
      </c>
      <c r="I112" s="113">
        <f t="shared" ref="I112:I135" si="2">J112/1.2</f>
        <v>2125000</v>
      </c>
      <c r="J112" s="184">
        <v>2550000</v>
      </c>
      <c r="K112" s="34" t="s">
        <v>128</v>
      </c>
      <c r="L112" s="42" t="s">
        <v>21</v>
      </c>
      <c r="M112" s="51" t="s">
        <v>471</v>
      </c>
      <c r="N112" s="51" t="s">
        <v>73</v>
      </c>
      <c r="O112" s="51" t="s">
        <v>470</v>
      </c>
      <c r="P112" s="56"/>
      <c r="Q112" s="217">
        <v>102</v>
      </c>
      <c r="R112" s="217">
        <v>0</v>
      </c>
      <c r="S112" s="133" t="s">
        <v>189</v>
      </c>
    </row>
    <row r="113" spans="2:19" ht="35.450000000000003" customHeight="1">
      <c r="B113" s="213"/>
      <c r="C113" s="213"/>
      <c r="D113" s="214">
        <v>53</v>
      </c>
      <c r="E113" s="41" t="s">
        <v>189</v>
      </c>
      <c r="F113" s="34" t="s">
        <v>189</v>
      </c>
      <c r="G113" s="5" t="s">
        <v>195</v>
      </c>
      <c r="H113" s="34" t="s">
        <v>19</v>
      </c>
      <c r="I113" s="113">
        <f t="shared" si="2"/>
        <v>12916666.666666668</v>
      </c>
      <c r="J113" s="184">
        <v>15500000</v>
      </c>
      <c r="K113" s="34" t="s">
        <v>128</v>
      </c>
      <c r="L113" s="42" t="s">
        <v>21</v>
      </c>
      <c r="M113" s="51" t="s">
        <v>192</v>
      </c>
      <c r="N113" s="51" t="s">
        <v>73</v>
      </c>
      <c r="O113" s="51" t="s">
        <v>470</v>
      </c>
      <c r="P113" s="56"/>
      <c r="Q113" s="217">
        <v>88</v>
      </c>
      <c r="R113" s="217">
        <v>58</v>
      </c>
      <c r="S113" s="133" t="s">
        <v>189</v>
      </c>
    </row>
    <row r="114" spans="2:19" ht="35.450000000000003" customHeight="1">
      <c r="B114" s="213"/>
      <c r="C114" s="213"/>
      <c r="D114" s="214">
        <v>54</v>
      </c>
      <c r="E114" s="41" t="s">
        <v>189</v>
      </c>
      <c r="F114" s="34" t="s">
        <v>189</v>
      </c>
      <c r="G114" s="5" t="s">
        <v>210</v>
      </c>
      <c r="H114" s="34" t="s">
        <v>19</v>
      </c>
      <c r="I114" s="113">
        <f t="shared" si="2"/>
        <v>1099750</v>
      </c>
      <c r="J114" s="184">
        <v>1319700</v>
      </c>
      <c r="K114" s="34" t="s">
        <v>128</v>
      </c>
      <c r="L114" s="42" t="s">
        <v>21</v>
      </c>
      <c r="M114" s="51" t="s">
        <v>211</v>
      </c>
      <c r="N114" s="51" t="s">
        <v>73</v>
      </c>
      <c r="O114" s="51" t="s">
        <v>193</v>
      </c>
      <c r="P114" s="56"/>
      <c r="Q114" s="217">
        <v>88</v>
      </c>
      <c r="R114" s="217">
        <v>44</v>
      </c>
      <c r="S114" s="133" t="s">
        <v>189</v>
      </c>
    </row>
    <row r="115" spans="2:19" ht="35.450000000000003" customHeight="1">
      <c r="B115" s="213"/>
      <c r="C115" s="213"/>
      <c r="D115" s="214">
        <v>55</v>
      </c>
      <c r="E115" s="41" t="s">
        <v>189</v>
      </c>
      <c r="F115" s="34" t="s">
        <v>189</v>
      </c>
      <c r="G115" s="5" t="s">
        <v>208</v>
      </c>
      <c r="H115" s="34" t="s">
        <v>19</v>
      </c>
      <c r="I115" s="113">
        <f t="shared" si="2"/>
        <v>1666666.6666666667</v>
      </c>
      <c r="J115" s="184">
        <v>2000000</v>
      </c>
      <c r="K115" s="34" t="s">
        <v>128</v>
      </c>
      <c r="L115" s="42" t="s">
        <v>21</v>
      </c>
      <c r="M115" s="51" t="s">
        <v>472</v>
      </c>
      <c r="N115" s="51" t="s">
        <v>73</v>
      </c>
      <c r="O115" s="51" t="s">
        <v>209</v>
      </c>
      <c r="P115" s="56"/>
      <c r="Q115" s="217">
        <v>73</v>
      </c>
      <c r="R115" s="217">
        <v>6</v>
      </c>
      <c r="S115" s="133" t="s">
        <v>189</v>
      </c>
    </row>
    <row r="116" spans="2:19" ht="35.450000000000003" customHeight="1">
      <c r="B116" s="213"/>
      <c r="C116" s="213"/>
      <c r="D116" s="214">
        <v>56</v>
      </c>
      <c r="E116" s="41" t="s">
        <v>189</v>
      </c>
      <c r="F116" s="34" t="s">
        <v>189</v>
      </c>
      <c r="G116" s="5" t="s">
        <v>212</v>
      </c>
      <c r="H116" s="34" t="s">
        <v>19</v>
      </c>
      <c r="I116" s="113">
        <f t="shared" si="2"/>
        <v>833333.33333333337</v>
      </c>
      <c r="J116" s="184">
        <v>1000000</v>
      </c>
      <c r="K116" s="34" t="s">
        <v>128</v>
      </c>
      <c r="L116" s="42" t="s">
        <v>21</v>
      </c>
      <c r="M116" s="51" t="s">
        <v>213</v>
      </c>
      <c r="N116" s="51" t="s">
        <v>73</v>
      </c>
      <c r="O116" s="51" t="s">
        <v>473</v>
      </c>
      <c r="P116" s="56"/>
      <c r="Q116" s="217">
        <v>73</v>
      </c>
      <c r="R116" s="217">
        <v>0</v>
      </c>
      <c r="S116" s="133" t="s">
        <v>189</v>
      </c>
    </row>
    <row r="117" spans="2:19" ht="35.450000000000003" customHeight="1">
      <c r="B117" s="213"/>
      <c r="C117" s="213"/>
      <c r="D117" s="214">
        <v>1</v>
      </c>
      <c r="E117" s="41" t="s">
        <v>189</v>
      </c>
      <c r="F117" s="34" t="s">
        <v>189</v>
      </c>
      <c r="G117" s="5" t="s">
        <v>224</v>
      </c>
      <c r="H117" s="34" t="s">
        <v>169</v>
      </c>
      <c r="I117" s="113">
        <f t="shared" si="2"/>
        <v>833333.33333333337</v>
      </c>
      <c r="J117" s="184">
        <v>1000000</v>
      </c>
      <c r="K117" s="34" t="s">
        <v>128</v>
      </c>
      <c r="L117" s="42" t="s">
        <v>21</v>
      </c>
      <c r="M117" s="51" t="s">
        <v>225</v>
      </c>
      <c r="N117" s="51" t="s">
        <v>73</v>
      </c>
      <c r="O117" s="51" t="s">
        <v>216</v>
      </c>
      <c r="P117" s="56"/>
      <c r="Q117" s="217">
        <v>117</v>
      </c>
      <c r="R117" s="217">
        <v>12</v>
      </c>
      <c r="S117" s="133" t="s">
        <v>189</v>
      </c>
    </row>
    <row r="118" spans="2:19" ht="35.450000000000003" customHeight="1">
      <c r="B118" s="213"/>
      <c r="C118" s="213"/>
      <c r="D118" s="214">
        <v>2</v>
      </c>
      <c r="E118" s="41" t="s">
        <v>189</v>
      </c>
      <c r="F118" s="34" t="s">
        <v>189</v>
      </c>
      <c r="G118" s="5" t="s">
        <v>217</v>
      </c>
      <c r="H118" s="34" t="s">
        <v>169</v>
      </c>
      <c r="I118" s="113">
        <f t="shared" si="2"/>
        <v>1500000</v>
      </c>
      <c r="J118" s="184">
        <v>1800000</v>
      </c>
      <c r="K118" s="34" t="s">
        <v>128</v>
      </c>
      <c r="L118" s="42" t="s">
        <v>21</v>
      </c>
      <c r="M118" s="51" t="s">
        <v>218</v>
      </c>
      <c r="N118" s="51" t="s">
        <v>73</v>
      </c>
      <c r="O118" s="51" t="s">
        <v>216</v>
      </c>
      <c r="P118" s="56"/>
      <c r="Q118" s="217">
        <v>117</v>
      </c>
      <c r="R118" s="217">
        <v>6</v>
      </c>
      <c r="S118" s="133" t="s">
        <v>189</v>
      </c>
    </row>
    <row r="119" spans="2:19" ht="35.450000000000003" customHeight="1">
      <c r="B119" s="213"/>
      <c r="C119" s="213"/>
      <c r="D119" s="214">
        <v>3</v>
      </c>
      <c r="E119" s="41" t="s">
        <v>189</v>
      </c>
      <c r="F119" s="34" t="s">
        <v>189</v>
      </c>
      <c r="G119" s="5" t="s">
        <v>221</v>
      </c>
      <c r="H119" s="34" t="s">
        <v>169</v>
      </c>
      <c r="I119" s="113">
        <f t="shared" si="2"/>
        <v>1250000</v>
      </c>
      <c r="J119" s="184">
        <v>1500000</v>
      </c>
      <c r="K119" s="34" t="s">
        <v>128</v>
      </c>
      <c r="L119" s="42" t="s">
        <v>21</v>
      </c>
      <c r="M119" s="51" t="s">
        <v>222</v>
      </c>
      <c r="N119" s="51" t="s">
        <v>73</v>
      </c>
      <c r="O119" s="51" t="s">
        <v>223</v>
      </c>
      <c r="P119" s="56"/>
      <c r="Q119" s="217">
        <v>112</v>
      </c>
      <c r="R119" s="217">
        <v>6</v>
      </c>
      <c r="S119" s="133" t="s">
        <v>189</v>
      </c>
    </row>
    <row r="120" spans="2:19" ht="35.450000000000003" customHeight="1">
      <c r="B120" s="213"/>
      <c r="C120" s="213"/>
      <c r="D120" s="214">
        <v>3</v>
      </c>
      <c r="E120" s="41" t="s">
        <v>189</v>
      </c>
      <c r="F120" s="34" t="s">
        <v>189</v>
      </c>
      <c r="G120" s="5" t="s">
        <v>214</v>
      </c>
      <c r="H120" s="34" t="s">
        <v>169</v>
      </c>
      <c r="I120" s="113">
        <f t="shared" si="2"/>
        <v>1666666.6666666667</v>
      </c>
      <c r="J120" s="184">
        <v>2000000</v>
      </c>
      <c r="K120" s="34" t="s">
        <v>128</v>
      </c>
      <c r="L120" s="42" t="s">
        <v>21</v>
      </c>
      <c r="M120" s="51" t="s">
        <v>215</v>
      </c>
      <c r="N120" s="51" t="s">
        <v>73</v>
      </c>
      <c r="O120" s="51" t="s">
        <v>216</v>
      </c>
      <c r="P120" s="56"/>
      <c r="Q120" s="217">
        <v>112</v>
      </c>
      <c r="R120" s="217">
        <v>6</v>
      </c>
      <c r="S120" s="133" t="s">
        <v>189</v>
      </c>
    </row>
    <row r="121" spans="2:19" ht="35.450000000000003" customHeight="1">
      <c r="B121" s="213"/>
      <c r="C121" s="213"/>
      <c r="D121" s="214">
        <v>5</v>
      </c>
      <c r="E121" s="41" t="s">
        <v>189</v>
      </c>
      <c r="F121" s="34" t="s">
        <v>189</v>
      </c>
      <c r="G121" s="5" t="s">
        <v>219</v>
      </c>
      <c r="H121" s="34" t="s">
        <v>169</v>
      </c>
      <c r="I121" s="113">
        <f t="shared" si="2"/>
        <v>1250000</v>
      </c>
      <c r="J121" s="184">
        <v>1500000</v>
      </c>
      <c r="K121" s="34" t="s">
        <v>128</v>
      </c>
      <c r="L121" s="42" t="s">
        <v>21</v>
      </c>
      <c r="M121" s="51" t="s">
        <v>220</v>
      </c>
      <c r="N121" s="51" t="s">
        <v>73</v>
      </c>
      <c r="O121" s="51" t="s">
        <v>216</v>
      </c>
      <c r="P121" s="56"/>
      <c r="Q121" s="217">
        <v>87</v>
      </c>
      <c r="R121" s="217">
        <v>6</v>
      </c>
      <c r="S121" s="133" t="s">
        <v>189</v>
      </c>
    </row>
    <row r="122" spans="2:19" ht="35.450000000000003" customHeight="1">
      <c r="B122" s="213"/>
      <c r="C122" s="213"/>
      <c r="D122" s="214">
        <v>1</v>
      </c>
      <c r="E122" s="41" t="s">
        <v>189</v>
      </c>
      <c r="F122" s="34" t="s">
        <v>189</v>
      </c>
      <c r="G122" s="5" t="s">
        <v>226</v>
      </c>
      <c r="H122" s="34" t="s">
        <v>227</v>
      </c>
      <c r="I122" s="113">
        <f t="shared" si="2"/>
        <v>7014708.333333334</v>
      </c>
      <c r="J122" s="184">
        <v>8417650</v>
      </c>
      <c r="K122" s="34" t="s">
        <v>128</v>
      </c>
      <c r="L122" s="42" t="s">
        <v>21</v>
      </c>
      <c r="M122" s="51" t="s">
        <v>228</v>
      </c>
      <c r="N122" s="51" t="s">
        <v>73</v>
      </c>
      <c r="O122" s="51" t="s">
        <v>229</v>
      </c>
      <c r="P122" s="56"/>
      <c r="Q122" s="217">
        <v>133</v>
      </c>
      <c r="R122" s="217">
        <v>0</v>
      </c>
      <c r="S122" s="133" t="s">
        <v>189</v>
      </c>
    </row>
    <row r="123" spans="2:19" ht="35.450000000000003" customHeight="1">
      <c r="B123" s="213"/>
      <c r="C123" s="213"/>
      <c r="D123" s="214" t="s">
        <v>477</v>
      </c>
      <c r="E123" s="41" t="s">
        <v>189</v>
      </c>
      <c r="F123" s="34" t="s">
        <v>189</v>
      </c>
      <c r="G123" s="5" t="s">
        <v>474</v>
      </c>
      <c r="H123" s="34" t="s">
        <v>110</v>
      </c>
      <c r="I123" s="113">
        <f t="shared" si="2"/>
        <v>1459305.2916666667</v>
      </c>
      <c r="J123" s="184">
        <v>1751166.35</v>
      </c>
      <c r="K123" s="34" t="s">
        <v>128</v>
      </c>
      <c r="L123" s="42" t="s">
        <v>21</v>
      </c>
      <c r="M123" s="51" t="s">
        <v>231</v>
      </c>
      <c r="N123" s="51" t="s">
        <v>73</v>
      </c>
      <c r="O123" s="51" t="s">
        <v>231</v>
      </c>
      <c r="P123" s="56"/>
      <c r="Q123" s="217"/>
      <c r="R123" s="217"/>
      <c r="S123" s="133" t="s">
        <v>189</v>
      </c>
    </row>
    <row r="124" spans="2:19" ht="35.450000000000003" customHeight="1">
      <c r="B124" s="213"/>
      <c r="C124" s="213"/>
      <c r="D124" s="214" t="s">
        <v>477</v>
      </c>
      <c r="E124" s="41" t="s">
        <v>189</v>
      </c>
      <c r="F124" s="34" t="s">
        <v>189</v>
      </c>
      <c r="G124" s="5" t="s">
        <v>475</v>
      </c>
      <c r="H124" s="34" t="s">
        <v>110</v>
      </c>
      <c r="I124" s="113">
        <f t="shared" si="2"/>
        <v>8500000</v>
      </c>
      <c r="J124" s="184">
        <v>10200000</v>
      </c>
      <c r="K124" s="34" t="s">
        <v>128</v>
      </c>
      <c r="L124" s="42" t="s">
        <v>21</v>
      </c>
      <c r="M124" s="51" t="s">
        <v>231</v>
      </c>
      <c r="N124" s="51" t="s">
        <v>73</v>
      </c>
      <c r="O124" s="51" t="s">
        <v>231</v>
      </c>
      <c r="P124" s="56"/>
      <c r="Q124" s="217"/>
      <c r="R124" s="217"/>
      <c r="S124" s="133" t="s">
        <v>189</v>
      </c>
    </row>
    <row r="125" spans="2:19" ht="35.450000000000003" customHeight="1">
      <c r="B125" s="213"/>
      <c r="C125" s="213"/>
      <c r="D125" s="214">
        <v>1</v>
      </c>
      <c r="E125" s="41" t="s">
        <v>189</v>
      </c>
      <c r="F125" s="34" t="s">
        <v>189</v>
      </c>
      <c r="G125" s="5" t="s">
        <v>235</v>
      </c>
      <c r="H125" s="34" t="s">
        <v>110</v>
      </c>
      <c r="I125" s="113">
        <f t="shared" si="2"/>
        <v>4000000</v>
      </c>
      <c r="J125" s="184">
        <v>4800000</v>
      </c>
      <c r="K125" s="34" t="s">
        <v>128</v>
      </c>
      <c r="L125" s="42" t="s">
        <v>21</v>
      </c>
      <c r="M125" s="51" t="s">
        <v>231</v>
      </c>
      <c r="N125" s="51" t="s">
        <v>73</v>
      </c>
      <c r="O125" s="51" t="s">
        <v>231</v>
      </c>
      <c r="P125" s="56"/>
      <c r="Q125" s="217">
        <v>152</v>
      </c>
      <c r="R125" s="217">
        <v>0</v>
      </c>
      <c r="S125" s="133" t="s">
        <v>189</v>
      </c>
    </row>
    <row r="126" spans="2:19" ht="35.450000000000003" customHeight="1">
      <c r="B126" s="213"/>
      <c r="C126" s="213"/>
      <c r="D126" s="214">
        <v>1</v>
      </c>
      <c r="E126" s="41" t="s">
        <v>189</v>
      </c>
      <c r="F126" s="34" t="s">
        <v>189</v>
      </c>
      <c r="G126" s="5" t="s">
        <v>241</v>
      </c>
      <c r="H126" s="34" t="s">
        <v>110</v>
      </c>
      <c r="I126" s="113">
        <f t="shared" si="2"/>
        <v>1833333.3333333335</v>
      </c>
      <c r="J126" s="184">
        <v>2200000</v>
      </c>
      <c r="K126" s="34" t="s">
        <v>128</v>
      </c>
      <c r="L126" s="42" t="s">
        <v>21</v>
      </c>
      <c r="M126" s="51" t="s">
        <v>231</v>
      </c>
      <c r="N126" s="51" t="s">
        <v>73</v>
      </c>
      <c r="O126" s="51" t="s">
        <v>231</v>
      </c>
      <c r="P126" s="56"/>
      <c r="Q126" s="217">
        <v>152</v>
      </c>
      <c r="R126" s="217">
        <v>0</v>
      </c>
      <c r="S126" s="133" t="s">
        <v>189</v>
      </c>
    </row>
    <row r="127" spans="2:19" ht="35.450000000000003" customHeight="1">
      <c r="B127" s="213"/>
      <c r="C127" s="213"/>
      <c r="D127" s="214">
        <v>2</v>
      </c>
      <c r="E127" s="41" t="s">
        <v>189</v>
      </c>
      <c r="F127" s="34" t="s">
        <v>189</v>
      </c>
      <c r="G127" s="5" t="s">
        <v>476</v>
      </c>
      <c r="H127" s="34" t="s">
        <v>110</v>
      </c>
      <c r="I127" s="113">
        <f t="shared" si="2"/>
        <v>1930603.3333333335</v>
      </c>
      <c r="J127" s="184">
        <v>2316724</v>
      </c>
      <c r="K127" s="34" t="s">
        <v>128</v>
      </c>
      <c r="L127" s="42" t="s">
        <v>21</v>
      </c>
      <c r="M127" s="51" t="s">
        <v>231</v>
      </c>
      <c r="N127" s="51" t="s">
        <v>73</v>
      </c>
      <c r="O127" s="51" t="s">
        <v>231</v>
      </c>
      <c r="P127" s="56"/>
      <c r="Q127" s="217">
        <v>132</v>
      </c>
      <c r="R127" s="217">
        <v>0</v>
      </c>
      <c r="S127" s="133" t="s">
        <v>189</v>
      </c>
    </row>
    <row r="128" spans="2:19" ht="35.450000000000003" customHeight="1">
      <c r="B128" s="213"/>
      <c r="C128" s="213"/>
      <c r="D128" s="214">
        <v>3</v>
      </c>
      <c r="E128" s="41" t="s">
        <v>189</v>
      </c>
      <c r="F128" s="34" t="s">
        <v>189</v>
      </c>
      <c r="G128" s="5" t="s">
        <v>238</v>
      </c>
      <c r="H128" s="34" t="s">
        <v>110</v>
      </c>
      <c r="I128" s="113">
        <f t="shared" si="2"/>
        <v>1500401.6666666667</v>
      </c>
      <c r="J128" s="184">
        <v>1800482</v>
      </c>
      <c r="K128" s="34" t="s">
        <v>128</v>
      </c>
      <c r="L128" s="42" t="s">
        <v>21</v>
      </c>
      <c r="M128" s="51" t="s">
        <v>239</v>
      </c>
      <c r="N128" s="51" t="s">
        <v>73</v>
      </c>
      <c r="O128" s="51" t="s">
        <v>240</v>
      </c>
      <c r="P128" s="56"/>
      <c r="Q128" s="217">
        <v>122</v>
      </c>
      <c r="R128" s="217">
        <v>0</v>
      </c>
      <c r="S128" s="133" t="s">
        <v>189</v>
      </c>
    </row>
    <row r="129" spans="2:19" ht="35.450000000000003" customHeight="1">
      <c r="B129" s="213"/>
      <c r="C129" s="213"/>
      <c r="D129" s="214">
        <v>4</v>
      </c>
      <c r="E129" s="41" t="s">
        <v>189</v>
      </c>
      <c r="F129" s="34" t="s">
        <v>189</v>
      </c>
      <c r="G129" s="5" t="s">
        <v>236</v>
      </c>
      <c r="H129" s="34" t="s">
        <v>110</v>
      </c>
      <c r="I129" s="113">
        <f t="shared" si="2"/>
        <v>2625000</v>
      </c>
      <c r="J129" s="184">
        <v>3150000</v>
      </c>
      <c r="K129" s="34" t="s">
        <v>128</v>
      </c>
      <c r="L129" s="42" t="s">
        <v>21</v>
      </c>
      <c r="M129" s="51" t="s">
        <v>190</v>
      </c>
      <c r="N129" s="51" t="s">
        <v>73</v>
      </c>
      <c r="O129" s="51" t="s">
        <v>190</v>
      </c>
      <c r="P129" s="56"/>
      <c r="Q129" s="217">
        <v>118</v>
      </c>
      <c r="R129" s="217">
        <v>0</v>
      </c>
      <c r="S129" s="133" t="s">
        <v>189</v>
      </c>
    </row>
    <row r="130" spans="2:19" ht="35.450000000000003" customHeight="1">
      <c r="B130" s="213"/>
      <c r="C130" s="213"/>
      <c r="D130" s="214">
        <v>4</v>
      </c>
      <c r="E130" s="41" t="s">
        <v>189</v>
      </c>
      <c r="F130" s="34" t="s">
        <v>189</v>
      </c>
      <c r="G130" s="5" t="s">
        <v>237</v>
      </c>
      <c r="H130" s="34" t="s">
        <v>110</v>
      </c>
      <c r="I130" s="113">
        <f t="shared" si="2"/>
        <v>2250000</v>
      </c>
      <c r="J130" s="184">
        <v>2700000</v>
      </c>
      <c r="K130" s="34" t="s">
        <v>128</v>
      </c>
      <c r="L130" s="42" t="s">
        <v>21</v>
      </c>
      <c r="M130" s="51" t="s">
        <v>190</v>
      </c>
      <c r="N130" s="51" t="s">
        <v>73</v>
      </c>
      <c r="O130" s="51" t="s">
        <v>190</v>
      </c>
      <c r="P130" s="56"/>
      <c r="Q130" s="217">
        <v>118</v>
      </c>
      <c r="R130" s="217">
        <v>0</v>
      </c>
      <c r="S130" s="133" t="s">
        <v>189</v>
      </c>
    </row>
    <row r="131" spans="2:19" ht="35.450000000000003" customHeight="1">
      <c r="B131" s="213"/>
      <c r="C131" s="213"/>
      <c r="D131" s="214">
        <v>5</v>
      </c>
      <c r="E131" s="41" t="s">
        <v>189</v>
      </c>
      <c r="F131" s="34" t="s">
        <v>189</v>
      </c>
      <c r="G131" s="5" t="s">
        <v>230</v>
      </c>
      <c r="H131" s="34" t="s">
        <v>110</v>
      </c>
      <c r="I131" s="113">
        <f t="shared" si="2"/>
        <v>32500000</v>
      </c>
      <c r="J131" s="184">
        <v>39000000</v>
      </c>
      <c r="K131" s="34" t="s">
        <v>128</v>
      </c>
      <c r="L131" s="42" t="s">
        <v>21</v>
      </c>
      <c r="M131" s="51" t="s">
        <v>231</v>
      </c>
      <c r="N131" s="51" t="s">
        <v>73</v>
      </c>
      <c r="O131" s="51" t="s">
        <v>231</v>
      </c>
      <c r="P131" s="56"/>
      <c r="Q131" s="217">
        <v>92</v>
      </c>
      <c r="R131" s="217">
        <v>0</v>
      </c>
      <c r="S131" s="133" t="s">
        <v>189</v>
      </c>
    </row>
    <row r="132" spans="2:19" ht="35.450000000000003" customHeight="1">
      <c r="B132" s="213"/>
      <c r="C132" s="213"/>
      <c r="D132" s="214">
        <v>5</v>
      </c>
      <c r="E132" s="41" t="s">
        <v>189</v>
      </c>
      <c r="F132" s="34" t="s">
        <v>189</v>
      </c>
      <c r="G132" s="5" t="s">
        <v>234</v>
      </c>
      <c r="H132" s="34" t="s">
        <v>110</v>
      </c>
      <c r="I132" s="113">
        <f t="shared" si="2"/>
        <v>5000000</v>
      </c>
      <c r="J132" s="184">
        <v>6000000</v>
      </c>
      <c r="K132" s="34" t="s">
        <v>128</v>
      </c>
      <c r="L132" s="42" t="s">
        <v>21</v>
      </c>
      <c r="M132" s="51" t="s">
        <v>231</v>
      </c>
      <c r="N132" s="51" t="s">
        <v>73</v>
      </c>
      <c r="O132" s="51" t="s">
        <v>231</v>
      </c>
      <c r="P132" s="56"/>
      <c r="Q132" s="217">
        <v>92</v>
      </c>
      <c r="R132" s="217">
        <v>0</v>
      </c>
      <c r="S132" s="133" t="s">
        <v>189</v>
      </c>
    </row>
    <row r="133" spans="2:19" ht="35.450000000000003" customHeight="1">
      <c r="B133" s="213"/>
      <c r="C133" s="213"/>
      <c r="D133" s="214">
        <v>6</v>
      </c>
      <c r="E133" s="41" t="s">
        <v>189</v>
      </c>
      <c r="F133" s="34" t="s">
        <v>189</v>
      </c>
      <c r="G133" s="5" t="s">
        <v>232</v>
      </c>
      <c r="H133" s="34" t="s">
        <v>110</v>
      </c>
      <c r="I133" s="113">
        <f t="shared" si="2"/>
        <v>8333333.333333334</v>
      </c>
      <c r="J133" s="184">
        <v>10000000</v>
      </c>
      <c r="K133" s="34" t="s">
        <v>128</v>
      </c>
      <c r="L133" s="42" t="s">
        <v>21</v>
      </c>
      <c r="M133" s="51" t="s">
        <v>231</v>
      </c>
      <c r="N133" s="51" t="s">
        <v>73</v>
      </c>
      <c r="O133" s="51" t="s">
        <v>231</v>
      </c>
      <c r="P133" s="56"/>
      <c r="Q133" s="217">
        <v>72</v>
      </c>
      <c r="R133" s="217">
        <v>0</v>
      </c>
      <c r="S133" s="133" t="s">
        <v>189</v>
      </c>
    </row>
    <row r="134" spans="2:19" ht="35.450000000000003" customHeight="1">
      <c r="B134" s="213"/>
      <c r="C134" s="213"/>
      <c r="D134" s="214">
        <v>6</v>
      </c>
      <c r="E134" s="41" t="s">
        <v>189</v>
      </c>
      <c r="F134" s="34" t="s">
        <v>189</v>
      </c>
      <c r="G134" s="5" t="s">
        <v>233</v>
      </c>
      <c r="H134" s="34" t="s">
        <v>110</v>
      </c>
      <c r="I134" s="113">
        <f t="shared" si="2"/>
        <v>6333333.333333334</v>
      </c>
      <c r="J134" s="184">
        <v>7600000</v>
      </c>
      <c r="K134" s="34" t="s">
        <v>128</v>
      </c>
      <c r="L134" s="42" t="s">
        <v>21</v>
      </c>
      <c r="M134" s="51" t="s">
        <v>231</v>
      </c>
      <c r="N134" s="51" t="s">
        <v>73</v>
      </c>
      <c r="O134" s="51" t="s">
        <v>231</v>
      </c>
      <c r="P134" s="56"/>
      <c r="Q134" s="217">
        <v>72</v>
      </c>
      <c r="R134" s="217">
        <v>0</v>
      </c>
      <c r="S134" s="133" t="s">
        <v>189</v>
      </c>
    </row>
    <row r="135" spans="2:19" ht="35.450000000000003" customHeight="1">
      <c r="B135" s="213"/>
      <c r="C135" s="213"/>
      <c r="D135" s="41">
        <v>6</v>
      </c>
      <c r="E135" s="41" t="s">
        <v>189</v>
      </c>
      <c r="F135" s="34" t="s">
        <v>189</v>
      </c>
      <c r="G135" s="5" t="s">
        <v>242</v>
      </c>
      <c r="H135" s="34" t="s">
        <v>110</v>
      </c>
      <c r="I135" s="113">
        <f t="shared" si="2"/>
        <v>1833333.3333333335</v>
      </c>
      <c r="J135" s="184">
        <v>2200000</v>
      </c>
      <c r="K135" s="34" t="s">
        <v>128</v>
      </c>
      <c r="L135" s="42" t="s">
        <v>21</v>
      </c>
      <c r="M135" s="51" t="s">
        <v>231</v>
      </c>
      <c r="N135" s="51" t="s">
        <v>73</v>
      </c>
      <c r="O135" s="51" t="s">
        <v>231</v>
      </c>
      <c r="P135" s="56"/>
      <c r="Q135" s="56">
        <v>72</v>
      </c>
      <c r="R135" s="56">
        <v>0</v>
      </c>
      <c r="S135" s="51" t="s">
        <v>189</v>
      </c>
    </row>
    <row r="136" spans="2:19" ht="35.450000000000003" customHeight="1">
      <c r="B136" s="213"/>
      <c r="C136" s="213"/>
      <c r="D136" s="38"/>
      <c r="E136" s="38"/>
      <c r="F136" s="34"/>
      <c r="G136" s="5"/>
      <c r="H136" s="34"/>
      <c r="I136" s="113"/>
      <c r="J136" s="113"/>
      <c r="K136" s="34"/>
      <c r="L136" s="42"/>
      <c r="M136" s="51"/>
      <c r="N136" s="271"/>
      <c r="O136" s="272"/>
      <c r="P136" s="56"/>
      <c r="Q136" s="56"/>
      <c r="R136" s="56"/>
      <c r="S136" s="51"/>
    </row>
    <row r="137" spans="2:19" ht="35.450000000000003" customHeight="1">
      <c r="B137" s="213"/>
      <c r="C137" s="213"/>
      <c r="D137" s="38"/>
      <c r="E137" s="38"/>
      <c r="F137" s="34"/>
      <c r="G137" s="5"/>
      <c r="H137" s="34"/>
      <c r="I137" s="113"/>
      <c r="J137" s="113"/>
      <c r="K137" s="34"/>
      <c r="L137" s="42"/>
      <c r="M137" s="51"/>
      <c r="N137" s="271"/>
      <c r="O137" s="272"/>
      <c r="P137" s="56"/>
      <c r="Q137" s="56"/>
      <c r="R137" s="56"/>
      <c r="S137" s="51"/>
    </row>
    <row r="138" spans="2:19" ht="35.450000000000003" customHeight="1">
      <c r="B138" s="213"/>
      <c r="C138" s="213"/>
      <c r="D138" s="38"/>
      <c r="E138" s="38"/>
      <c r="F138" s="34"/>
      <c r="G138" s="5"/>
      <c r="H138" s="34"/>
      <c r="I138" s="113"/>
      <c r="J138" s="113"/>
      <c r="K138" s="34"/>
      <c r="L138" s="42"/>
      <c r="M138" s="51"/>
      <c r="N138" s="271"/>
      <c r="O138" s="272"/>
      <c r="P138" s="56"/>
      <c r="Q138" s="56"/>
      <c r="R138" s="56"/>
      <c r="S138" s="51"/>
    </row>
    <row r="139" spans="2:19" ht="35.450000000000003" customHeight="1">
      <c r="B139" s="213"/>
      <c r="C139" s="213"/>
      <c r="D139" s="38"/>
      <c r="E139" s="38"/>
      <c r="F139" s="34"/>
      <c r="G139" s="5"/>
      <c r="H139" s="34"/>
      <c r="I139" s="113"/>
      <c r="J139" s="113"/>
      <c r="K139" s="34"/>
      <c r="L139" s="42"/>
      <c r="M139" s="51"/>
      <c r="N139" s="271"/>
      <c r="O139" s="272"/>
      <c r="P139" s="56"/>
      <c r="Q139" s="56"/>
      <c r="R139" s="56"/>
      <c r="S139" s="51"/>
    </row>
    <row r="140" spans="2:19" ht="35.450000000000003" customHeight="1">
      <c r="B140" s="213"/>
      <c r="C140" s="213"/>
      <c r="D140" s="38"/>
      <c r="E140" s="38"/>
      <c r="F140" s="34"/>
      <c r="G140" s="5"/>
      <c r="H140" s="34"/>
      <c r="I140" s="113"/>
      <c r="J140" s="113"/>
      <c r="K140" s="34"/>
      <c r="L140" s="42"/>
      <c r="M140" s="51"/>
      <c r="N140" s="271"/>
      <c r="O140" s="272"/>
      <c r="P140" s="56"/>
      <c r="Q140" s="56"/>
      <c r="R140" s="56"/>
      <c r="S140" s="51"/>
    </row>
    <row r="141" spans="2:19" s="18" customFormat="1" ht="35.450000000000003" customHeight="1">
      <c r="D141" s="166"/>
      <c r="E141" s="167"/>
      <c r="F141" s="166"/>
      <c r="G141" s="168"/>
      <c r="H141" s="166"/>
      <c r="I141" s="169"/>
      <c r="J141" s="170"/>
      <c r="K141" s="166"/>
      <c r="L141" s="170"/>
      <c r="M141" s="171"/>
      <c r="N141" s="172"/>
      <c r="O141" s="72"/>
      <c r="P141" s="56"/>
      <c r="Q141" s="56"/>
      <c r="R141" s="56"/>
      <c r="S141" s="58"/>
    </row>
    <row r="142" spans="2:19" s="18" customFormat="1">
      <c r="D142" s="23"/>
      <c r="E142" s="23"/>
      <c r="F142" s="23"/>
      <c r="H142" s="23"/>
      <c r="I142" s="145" t="s">
        <v>359</v>
      </c>
      <c r="J142" s="145" t="s">
        <v>360</v>
      </c>
      <c r="K142" s="23"/>
      <c r="L142" s="23"/>
      <c r="M142" s="57"/>
      <c r="N142" s="70"/>
      <c r="O142" s="66"/>
      <c r="P142" s="23"/>
      <c r="Q142" s="23"/>
      <c r="R142" s="23"/>
      <c r="S142" s="61"/>
    </row>
    <row r="143" spans="2:19" s="18" customFormat="1">
      <c r="D143" s="23"/>
      <c r="E143" s="23"/>
      <c r="F143" s="23"/>
      <c r="H143" s="89" t="s">
        <v>313</v>
      </c>
      <c r="I143" s="147">
        <f>SUM(Zásobníknad1M[Predpokladané náklady na realizáciu projektu '[eur bez DPH']])</f>
        <v>563888928.14916039</v>
      </c>
      <c r="J143" s="146">
        <f>+SUM(Zásobníknad1M[Predpokladané náklady na realizáciu projektu '[eur s DPH']2])</f>
        <v>676666713.77899253</v>
      </c>
      <c r="K143" s="23"/>
      <c r="L143" s="23"/>
      <c r="M143" s="57"/>
      <c r="N143" s="70"/>
      <c r="O143" s="66"/>
      <c r="P143" s="23"/>
      <c r="Q143" s="23"/>
      <c r="R143" s="23"/>
      <c r="S143" s="61"/>
    </row>
    <row r="144" spans="2:19" s="18" customFormat="1">
      <c r="D144" s="23"/>
      <c r="E144" s="23"/>
      <c r="F144" s="23"/>
      <c r="H144" s="89" t="s">
        <v>314</v>
      </c>
      <c r="I144" s="147">
        <f>SUBTOTAL(9,Zásobníknad1M[Predpokladané náklady na realizáciu projektu '[eur bez DPH']])</f>
        <v>563888928.14916039</v>
      </c>
      <c r="J144" s="146">
        <f>+SUBTOTAL(9,Zásobníknad1M[Predpokladané náklady na realizáciu projektu '[eur s DPH']2])</f>
        <v>676666713.77899253</v>
      </c>
      <c r="K144" s="23"/>
      <c r="L144" s="23"/>
      <c r="M144" s="57"/>
      <c r="N144" s="70"/>
      <c r="O144" s="66"/>
      <c r="P144" s="23"/>
      <c r="Q144" s="23"/>
      <c r="R144" s="23"/>
      <c r="S144" s="61"/>
    </row>
    <row r="145" spans="4:19" s="18" customFormat="1">
      <c r="D145" s="23"/>
      <c r="E145" s="23"/>
      <c r="F145" s="23"/>
      <c r="H145" s="89" t="s">
        <v>315</v>
      </c>
      <c r="I145" s="147">
        <f>SUBTOTAL(109,Zásobníknad1M[Predpokladané náklady na realizáciu projektu '[eur bez DPH']])</f>
        <v>563888928.14916039</v>
      </c>
      <c r="J145" s="146">
        <f>+SUBTOTAL(109,Zásobníknad1M[Predpokladané náklady na realizáciu projektu '[eur s DPH']2])</f>
        <v>676666713.77899253</v>
      </c>
      <c r="K145" s="23"/>
      <c r="L145" s="23"/>
      <c r="M145" s="57"/>
      <c r="N145" s="70"/>
      <c r="O145" s="66"/>
      <c r="P145" s="23"/>
      <c r="Q145" s="23"/>
      <c r="R145" s="23"/>
      <c r="S145" s="61"/>
    </row>
    <row r="146" spans="4:19" s="18" customFormat="1">
      <c r="D146" s="23"/>
      <c r="E146" s="23"/>
      <c r="F146" s="23"/>
      <c r="H146" s="23"/>
      <c r="I146" s="114"/>
      <c r="J146" s="23"/>
      <c r="K146" s="23"/>
      <c r="L146" s="23"/>
      <c r="M146" s="57"/>
      <c r="N146" s="70"/>
      <c r="O146" s="66"/>
      <c r="P146" s="23"/>
      <c r="Q146" s="23"/>
      <c r="R146" s="23"/>
      <c r="S146" s="61"/>
    </row>
    <row r="147" spans="4:19" s="18" customFormat="1">
      <c r="D147" s="23"/>
      <c r="G147" s="23"/>
      <c r="H147" s="23"/>
      <c r="I147" s="114"/>
      <c r="J147" s="23"/>
      <c r="K147" s="23"/>
      <c r="L147" s="23"/>
      <c r="M147" s="57"/>
      <c r="N147" s="70"/>
      <c r="O147" s="66"/>
      <c r="P147" s="23"/>
      <c r="Q147" s="23"/>
      <c r="R147" s="23"/>
      <c r="S147" s="61"/>
    </row>
    <row r="148" spans="4:19" s="18" customFormat="1">
      <c r="D148" s="23"/>
      <c r="E148" s="23"/>
      <c r="F148" s="23"/>
      <c r="H148" s="23"/>
      <c r="I148" s="114"/>
      <c r="J148" s="23"/>
      <c r="K148" s="23"/>
      <c r="L148" s="23"/>
      <c r="M148" s="57"/>
      <c r="N148" s="70"/>
      <c r="O148" s="66"/>
      <c r="P148" s="23"/>
      <c r="Q148" s="23"/>
      <c r="R148" s="23"/>
      <c r="S148" s="61"/>
    </row>
    <row r="149" spans="4:19" s="18" customFormat="1">
      <c r="D149" s="23"/>
      <c r="E149" s="23"/>
      <c r="F149" s="23"/>
      <c r="H149" s="23"/>
      <c r="I149" s="114"/>
      <c r="J149" s="23"/>
      <c r="K149" s="23"/>
      <c r="L149" s="23"/>
      <c r="M149" s="57"/>
      <c r="N149" s="70"/>
      <c r="O149" s="66"/>
      <c r="P149" s="23"/>
      <c r="Q149" s="23"/>
      <c r="R149" s="23"/>
      <c r="S149" s="61"/>
    </row>
    <row r="150" spans="4:19" s="18" customFormat="1">
      <c r="D150" s="23"/>
      <c r="E150" s="23"/>
      <c r="F150" s="23"/>
      <c r="H150" s="23"/>
      <c r="I150" s="114"/>
      <c r="J150" s="23"/>
      <c r="K150" s="23"/>
      <c r="L150" s="23"/>
      <c r="M150" s="57"/>
      <c r="N150" s="70"/>
      <c r="O150" s="66"/>
      <c r="P150" s="23"/>
      <c r="Q150" s="23"/>
      <c r="R150" s="23"/>
      <c r="S150" s="61"/>
    </row>
    <row r="151" spans="4:19" s="18" customFormat="1">
      <c r="D151" s="23"/>
      <c r="E151" s="23"/>
      <c r="F151" s="23"/>
      <c r="H151" s="23"/>
      <c r="I151" s="114"/>
      <c r="J151" s="23"/>
      <c r="K151" s="23"/>
      <c r="L151" s="23"/>
      <c r="M151" s="57"/>
      <c r="N151" s="70"/>
      <c r="O151" s="66"/>
      <c r="P151" s="23"/>
      <c r="Q151" s="23"/>
      <c r="R151" s="23"/>
      <c r="S151" s="61"/>
    </row>
    <row r="152" spans="4:19" s="18" customFormat="1">
      <c r="D152" s="23"/>
      <c r="E152" s="23"/>
      <c r="F152" s="23"/>
      <c r="H152" s="23"/>
      <c r="I152" s="114"/>
      <c r="J152" s="23"/>
      <c r="K152" s="23"/>
      <c r="L152" s="23"/>
      <c r="M152" s="57"/>
      <c r="N152" s="70"/>
      <c r="O152" s="66"/>
      <c r="P152" s="23"/>
      <c r="Q152" s="23"/>
      <c r="R152" s="23"/>
      <c r="S152" s="61"/>
    </row>
    <row r="153" spans="4:19" s="18" customFormat="1">
      <c r="D153" s="23"/>
      <c r="E153" s="23"/>
      <c r="F153" s="23"/>
      <c r="H153" s="23"/>
      <c r="I153" s="114"/>
      <c r="J153" s="23"/>
      <c r="K153" s="23"/>
      <c r="L153" s="23"/>
      <c r="M153" s="57"/>
      <c r="N153" s="70"/>
      <c r="O153" s="66"/>
      <c r="P153" s="23"/>
      <c r="Q153" s="23"/>
      <c r="R153" s="23"/>
      <c r="S153" s="61"/>
    </row>
    <row r="154" spans="4:19" s="18" customFormat="1">
      <c r="D154" s="23"/>
      <c r="E154" s="23"/>
      <c r="F154" s="23"/>
      <c r="H154" s="23"/>
      <c r="I154" s="114"/>
      <c r="J154" s="23"/>
      <c r="K154" s="23"/>
      <c r="L154" s="23"/>
      <c r="M154" s="57"/>
      <c r="N154" s="70"/>
      <c r="O154" s="66"/>
      <c r="P154" s="23"/>
      <c r="Q154" s="23"/>
      <c r="R154" s="23"/>
      <c r="S154" s="61"/>
    </row>
    <row r="155" spans="4:19" s="18" customFormat="1">
      <c r="D155" s="23"/>
      <c r="E155" s="23"/>
      <c r="F155" s="23"/>
      <c r="H155" s="23"/>
      <c r="I155" s="114"/>
      <c r="J155" s="23"/>
      <c r="K155" s="23"/>
      <c r="L155" s="23"/>
      <c r="M155" s="57"/>
      <c r="N155" s="70"/>
      <c r="O155" s="66"/>
      <c r="P155" s="23"/>
      <c r="Q155" s="23"/>
      <c r="R155" s="23"/>
      <c r="S155" s="61"/>
    </row>
    <row r="156" spans="4:19" s="18" customFormat="1">
      <c r="D156" s="23"/>
      <c r="E156" s="23"/>
      <c r="F156" s="23"/>
      <c r="H156" s="23"/>
      <c r="I156" s="114"/>
      <c r="J156" s="23"/>
      <c r="K156" s="23"/>
      <c r="L156" s="23"/>
      <c r="M156" s="57"/>
      <c r="N156" s="70"/>
      <c r="O156" s="66"/>
      <c r="P156" s="23"/>
      <c r="Q156" s="23"/>
      <c r="R156" s="23"/>
      <c r="S156" s="61"/>
    </row>
    <row r="157" spans="4:19" s="18" customFormat="1">
      <c r="D157" s="23"/>
      <c r="E157" s="23"/>
      <c r="F157" s="23"/>
      <c r="H157" s="23"/>
      <c r="I157" s="114"/>
      <c r="J157" s="23"/>
      <c r="K157" s="23"/>
      <c r="L157" s="23"/>
      <c r="M157" s="57"/>
      <c r="N157" s="70"/>
      <c r="O157" s="66"/>
      <c r="P157" s="23"/>
      <c r="Q157" s="23"/>
      <c r="R157" s="23"/>
      <c r="S157" s="61"/>
    </row>
    <row r="158" spans="4:19" s="18" customFormat="1">
      <c r="D158" s="23"/>
      <c r="E158" s="23"/>
      <c r="F158" s="23"/>
      <c r="H158" s="23"/>
      <c r="I158" s="114"/>
      <c r="J158" s="23"/>
      <c r="K158" s="23"/>
      <c r="L158" s="23"/>
      <c r="M158" s="57"/>
      <c r="N158" s="70"/>
      <c r="O158" s="66"/>
      <c r="P158" s="23"/>
      <c r="Q158" s="23"/>
      <c r="R158" s="23"/>
      <c r="S158" s="61"/>
    </row>
    <row r="159" spans="4:19" s="18" customFormat="1">
      <c r="D159" s="23"/>
      <c r="E159" s="23"/>
      <c r="F159" s="23"/>
      <c r="H159" s="23"/>
      <c r="I159" s="114"/>
      <c r="J159" s="23"/>
      <c r="K159" s="23"/>
      <c r="L159" s="23"/>
      <c r="M159" s="57"/>
      <c r="N159" s="70"/>
      <c r="O159" s="66"/>
      <c r="P159" s="23"/>
      <c r="Q159" s="23"/>
      <c r="R159" s="23"/>
      <c r="S159" s="61"/>
    </row>
    <row r="160" spans="4:19" s="18" customFormat="1">
      <c r="D160" s="23"/>
      <c r="E160" s="23"/>
      <c r="F160" s="23"/>
      <c r="H160" s="23"/>
      <c r="I160" s="114"/>
      <c r="J160" s="23"/>
      <c r="K160" s="23"/>
      <c r="L160" s="23"/>
      <c r="M160" s="57"/>
      <c r="N160" s="70"/>
      <c r="O160" s="66"/>
      <c r="P160" s="23"/>
      <c r="Q160" s="23"/>
      <c r="R160" s="23"/>
      <c r="S160" s="61"/>
    </row>
    <row r="161" spans="4:19" s="18" customFormat="1">
      <c r="D161" s="23"/>
      <c r="E161" s="23"/>
      <c r="F161" s="23"/>
      <c r="H161" s="23"/>
      <c r="I161" s="114"/>
      <c r="J161" s="23"/>
      <c r="K161" s="23"/>
      <c r="L161" s="23"/>
      <c r="M161" s="57"/>
      <c r="N161" s="70"/>
      <c r="O161" s="66"/>
      <c r="P161" s="23"/>
      <c r="Q161" s="23"/>
      <c r="R161" s="23"/>
      <c r="S161" s="61"/>
    </row>
    <row r="162" spans="4:19" s="18" customFormat="1">
      <c r="D162" s="23"/>
      <c r="E162" s="23"/>
      <c r="F162" s="23"/>
      <c r="H162" s="23"/>
      <c r="I162" s="114"/>
      <c r="J162" s="23"/>
      <c r="K162" s="23"/>
      <c r="L162" s="23"/>
      <c r="M162" s="57"/>
      <c r="N162" s="70"/>
      <c r="O162" s="66"/>
      <c r="P162" s="23"/>
      <c r="Q162" s="23"/>
      <c r="R162" s="23"/>
      <c r="S162" s="61"/>
    </row>
    <row r="163" spans="4:19" s="18" customFormat="1">
      <c r="D163" s="23"/>
      <c r="E163" s="23"/>
      <c r="F163" s="23"/>
      <c r="H163" s="23"/>
      <c r="I163" s="114"/>
      <c r="J163" s="23"/>
      <c r="K163" s="23"/>
      <c r="L163" s="23"/>
      <c r="M163" s="57"/>
      <c r="N163" s="70"/>
      <c r="O163" s="66"/>
      <c r="P163" s="23"/>
      <c r="Q163" s="23"/>
      <c r="R163" s="23"/>
      <c r="S163" s="61"/>
    </row>
    <row r="164" spans="4:19" s="18" customFormat="1">
      <c r="D164" s="23"/>
      <c r="E164" s="23"/>
      <c r="F164" s="23"/>
      <c r="H164" s="23"/>
      <c r="I164" s="114"/>
      <c r="J164" s="23"/>
      <c r="K164" s="23"/>
      <c r="L164" s="23"/>
      <c r="M164" s="57"/>
      <c r="N164" s="70"/>
      <c r="O164" s="66"/>
      <c r="P164" s="23"/>
      <c r="Q164" s="23"/>
      <c r="R164" s="23"/>
      <c r="S164" s="61"/>
    </row>
    <row r="165" spans="4:19" s="18" customFormat="1">
      <c r="D165" s="23"/>
      <c r="E165" s="23"/>
      <c r="F165" s="23"/>
      <c r="H165" s="23"/>
      <c r="I165" s="114"/>
      <c r="J165" s="23"/>
      <c r="K165" s="23"/>
      <c r="L165" s="23"/>
      <c r="M165" s="57"/>
      <c r="N165" s="70"/>
      <c r="O165" s="66"/>
      <c r="P165" s="23"/>
      <c r="Q165" s="23"/>
      <c r="R165" s="23"/>
      <c r="S165" s="61"/>
    </row>
    <row r="166" spans="4:19" s="18" customFormat="1">
      <c r="D166" s="23"/>
      <c r="E166" s="23"/>
      <c r="F166" s="23"/>
      <c r="H166" s="23"/>
      <c r="I166" s="114"/>
      <c r="J166" s="23"/>
      <c r="K166" s="23"/>
      <c r="L166" s="23"/>
      <c r="M166" s="57"/>
      <c r="N166" s="70"/>
      <c r="O166" s="66"/>
      <c r="P166" s="23"/>
      <c r="Q166" s="23"/>
      <c r="R166" s="23"/>
      <c r="S166" s="61"/>
    </row>
    <row r="167" spans="4:19" s="18" customFormat="1">
      <c r="D167" s="23"/>
      <c r="E167" s="23"/>
      <c r="F167" s="23"/>
      <c r="H167" s="23"/>
      <c r="I167" s="114"/>
      <c r="J167" s="23"/>
      <c r="K167" s="23"/>
      <c r="L167" s="23"/>
      <c r="M167" s="57"/>
      <c r="N167" s="70"/>
      <c r="O167" s="66"/>
      <c r="P167" s="23"/>
      <c r="Q167" s="23"/>
      <c r="R167" s="23"/>
      <c r="S167" s="61"/>
    </row>
    <row r="168" spans="4:19" s="18" customFormat="1">
      <c r="D168" s="23"/>
      <c r="E168" s="23"/>
      <c r="F168" s="23"/>
      <c r="H168" s="23"/>
      <c r="I168" s="114"/>
      <c r="J168" s="23"/>
      <c r="K168" s="23"/>
      <c r="L168" s="23"/>
      <c r="M168" s="57"/>
      <c r="N168" s="70"/>
      <c r="O168" s="66"/>
      <c r="P168" s="23"/>
      <c r="Q168" s="23"/>
      <c r="R168" s="23"/>
      <c r="S168" s="61"/>
    </row>
    <row r="169" spans="4:19" s="18" customFormat="1">
      <c r="D169" s="23"/>
      <c r="E169" s="23"/>
      <c r="F169" s="23"/>
      <c r="H169" s="23"/>
      <c r="I169" s="114"/>
      <c r="J169" s="23"/>
      <c r="K169" s="23"/>
      <c r="L169" s="23"/>
      <c r="M169" s="57"/>
      <c r="N169" s="70"/>
      <c r="O169" s="66"/>
      <c r="P169" s="23"/>
      <c r="Q169" s="23"/>
      <c r="R169" s="23"/>
      <c r="S169" s="61"/>
    </row>
    <row r="170" spans="4:19" s="18" customFormat="1">
      <c r="D170" s="23"/>
      <c r="E170" s="23"/>
      <c r="F170" s="23"/>
      <c r="H170" s="23"/>
      <c r="I170" s="114"/>
      <c r="J170" s="23"/>
      <c r="K170" s="23"/>
      <c r="L170" s="23"/>
      <c r="M170" s="57"/>
      <c r="N170" s="70"/>
      <c r="O170" s="66"/>
      <c r="P170" s="23"/>
      <c r="Q170" s="23"/>
      <c r="R170" s="23"/>
      <c r="S170" s="61"/>
    </row>
    <row r="171" spans="4:19" s="18" customFormat="1">
      <c r="D171" s="23"/>
      <c r="E171" s="23"/>
      <c r="F171" s="23"/>
      <c r="H171" s="23"/>
      <c r="I171" s="114"/>
      <c r="J171" s="23"/>
      <c r="K171" s="23"/>
      <c r="L171" s="23"/>
      <c r="M171" s="57"/>
      <c r="N171" s="70"/>
      <c r="O171" s="66"/>
      <c r="P171" s="23"/>
      <c r="Q171" s="23"/>
      <c r="R171" s="23"/>
      <c r="S171" s="61"/>
    </row>
    <row r="172" spans="4:19" s="18" customFormat="1">
      <c r="D172" s="23"/>
      <c r="E172" s="23"/>
      <c r="F172" s="23"/>
      <c r="H172" s="23"/>
      <c r="I172" s="114"/>
      <c r="J172" s="23"/>
      <c r="K172" s="23"/>
      <c r="L172" s="23"/>
      <c r="M172" s="57"/>
      <c r="N172" s="70"/>
      <c r="O172" s="66"/>
      <c r="P172" s="23"/>
      <c r="Q172" s="23"/>
      <c r="R172" s="23"/>
      <c r="S172" s="61"/>
    </row>
    <row r="173" spans="4:19" s="18" customFormat="1">
      <c r="D173" s="23"/>
      <c r="E173" s="23"/>
      <c r="F173" s="23"/>
      <c r="H173" s="23"/>
      <c r="I173" s="114"/>
      <c r="J173" s="23"/>
      <c r="K173" s="23"/>
      <c r="L173" s="23"/>
      <c r="M173" s="57"/>
      <c r="N173" s="70"/>
      <c r="O173" s="66"/>
      <c r="P173" s="23"/>
      <c r="Q173" s="23"/>
      <c r="R173" s="23"/>
      <c r="S173" s="61"/>
    </row>
    <row r="174" spans="4:19" s="18" customFormat="1">
      <c r="D174" s="23"/>
      <c r="E174" s="23"/>
      <c r="F174" s="23"/>
      <c r="H174" s="23"/>
      <c r="I174" s="114"/>
      <c r="J174" s="23"/>
      <c r="K174" s="23"/>
      <c r="L174" s="23"/>
      <c r="M174" s="57"/>
      <c r="N174" s="70"/>
      <c r="O174" s="66"/>
      <c r="P174" s="23"/>
      <c r="Q174" s="23"/>
      <c r="R174" s="23"/>
      <c r="S174" s="61"/>
    </row>
    <row r="175" spans="4:19" s="18" customFormat="1">
      <c r="D175" s="23"/>
      <c r="E175" s="23"/>
      <c r="F175" s="23"/>
      <c r="H175" s="23"/>
      <c r="I175" s="114"/>
      <c r="J175" s="23"/>
      <c r="K175" s="23"/>
      <c r="L175" s="23"/>
      <c r="M175" s="57"/>
      <c r="N175" s="70"/>
      <c r="O175" s="66"/>
      <c r="P175" s="23"/>
      <c r="Q175" s="23"/>
      <c r="R175" s="23"/>
      <c r="S175" s="61"/>
    </row>
    <row r="176" spans="4:19" s="18" customFormat="1">
      <c r="D176" s="23"/>
      <c r="E176" s="23"/>
      <c r="F176" s="23"/>
      <c r="H176" s="23"/>
      <c r="I176" s="114"/>
      <c r="J176" s="23"/>
      <c r="K176" s="23"/>
      <c r="L176" s="23"/>
      <c r="M176" s="57"/>
      <c r="N176" s="70"/>
      <c r="O176" s="66"/>
      <c r="P176" s="23"/>
      <c r="Q176" s="23"/>
      <c r="R176" s="23"/>
      <c r="S176" s="61"/>
    </row>
    <row r="177" spans="4:19" s="18" customFormat="1">
      <c r="D177" s="23"/>
      <c r="E177" s="23"/>
      <c r="F177" s="23"/>
      <c r="H177" s="23"/>
      <c r="I177" s="114"/>
      <c r="J177" s="23"/>
      <c r="K177" s="23"/>
      <c r="L177" s="23"/>
      <c r="M177" s="57"/>
      <c r="N177" s="70"/>
      <c r="O177" s="66"/>
      <c r="P177" s="23"/>
      <c r="Q177" s="23"/>
      <c r="R177" s="23"/>
      <c r="S177" s="61"/>
    </row>
    <row r="178" spans="4:19" s="18" customFormat="1">
      <c r="D178" s="23"/>
      <c r="E178" s="23"/>
      <c r="F178" s="23"/>
      <c r="H178" s="23"/>
      <c r="I178" s="114"/>
      <c r="J178" s="23"/>
      <c r="K178" s="23"/>
      <c r="L178" s="23"/>
      <c r="M178" s="57"/>
      <c r="N178" s="70"/>
      <c r="O178" s="66"/>
      <c r="P178" s="23"/>
      <c r="Q178" s="23"/>
      <c r="R178" s="23"/>
      <c r="S178" s="61"/>
    </row>
    <row r="179" spans="4:19" s="18" customFormat="1">
      <c r="D179" s="23"/>
      <c r="E179" s="23"/>
      <c r="F179" s="23"/>
      <c r="H179" s="23"/>
      <c r="I179" s="114"/>
      <c r="J179" s="23"/>
      <c r="K179" s="23"/>
      <c r="L179" s="23"/>
      <c r="M179" s="57"/>
      <c r="N179" s="70"/>
      <c r="O179" s="66"/>
      <c r="P179" s="23"/>
      <c r="Q179" s="23"/>
      <c r="R179" s="23"/>
      <c r="S179" s="61"/>
    </row>
    <row r="180" spans="4:19" s="18" customFormat="1">
      <c r="D180" s="23"/>
      <c r="E180" s="23"/>
      <c r="F180" s="23"/>
      <c r="H180" s="23"/>
      <c r="I180" s="114"/>
      <c r="J180" s="23"/>
      <c r="K180" s="23"/>
      <c r="L180" s="23"/>
      <c r="M180" s="57"/>
      <c r="N180" s="70"/>
      <c r="O180" s="66"/>
      <c r="P180" s="23"/>
      <c r="Q180" s="23"/>
      <c r="R180" s="23"/>
      <c r="S180" s="61"/>
    </row>
    <row r="181" spans="4:19" s="18" customFormat="1">
      <c r="D181" s="23"/>
      <c r="E181" s="23"/>
      <c r="F181" s="23"/>
      <c r="H181" s="23"/>
      <c r="I181" s="114"/>
      <c r="J181" s="23"/>
      <c r="K181" s="23"/>
      <c r="L181" s="23"/>
      <c r="M181" s="57"/>
      <c r="N181" s="70"/>
      <c r="O181" s="66"/>
      <c r="P181" s="23"/>
      <c r="Q181" s="23"/>
      <c r="R181" s="23"/>
      <c r="S181" s="61"/>
    </row>
    <row r="182" spans="4:19" s="18" customFormat="1">
      <c r="D182" s="23"/>
      <c r="E182" s="23"/>
      <c r="F182" s="23"/>
      <c r="H182" s="23"/>
      <c r="I182" s="114"/>
      <c r="J182" s="23"/>
      <c r="K182" s="23"/>
      <c r="L182" s="23"/>
      <c r="M182" s="57"/>
      <c r="N182" s="70"/>
      <c r="O182" s="66"/>
      <c r="P182" s="23"/>
      <c r="Q182" s="23"/>
      <c r="R182" s="23"/>
      <c r="S182" s="61"/>
    </row>
    <row r="183" spans="4:19" s="18" customFormat="1">
      <c r="D183" s="23"/>
      <c r="E183" s="23"/>
      <c r="F183" s="23"/>
      <c r="H183" s="23"/>
      <c r="I183" s="114"/>
      <c r="J183" s="23"/>
      <c r="K183" s="23"/>
      <c r="L183" s="23"/>
      <c r="M183" s="57"/>
      <c r="N183" s="70"/>
      <c r="O183" s="66"/>
      <c r="P183" s="23"/>
      <c r="Q183" s="23"/>
      <c r="R183" s="23"/>
      <c r="S183" s="61"/>
    </row>
    <row r="184" spans="4:19" s="18" customFormat="1">
      <c r="D184" s="23"/>
      <c r="E184" s="23"/>
      <c r="F184" s="23"/>
      <c r="H184" s="23"/>
      <c r="I184" s="114"/>
      <c r="J184" s="23"/>
      <c r="K184" s="23"/>
      <c r="L184" s="23"/>
      <c r="M184" s="57"/>
      <c r="N184" s="70"/>
      <c r="O184" s="66"/>
      <c r="P184" s="23"/>
      <c r="Q184" s="23"/>
      <c r="R184" s="23"/>
      <c r="S184" s="61"/>
    </row>
    <row r="185" spans="4:19" s="18" customFormat="1">
      <c r="D185" s="23"/>
      <c r="E185" s="23"/>
      <c r="F185" s="23"/>
      <c r="H185" s="23"/>
      <c r="I185" s="114"/>
      <c r="J185" s="23"/>
      <c r="K185" s="23"/>
      <c r="L185" s="23"/>
      <c r="M185" s="57"/>
      <c r="N185" s="70"/>
      <c r="O185" s="66"/>
      <c r="P185" s="23"/>
      <c r="Q185" s="23"/>
      <c r="R185" s="23"/>
      <c r="S185" s="61"/>
    </row>
    <row r="186" spans="4:19" s="18" customFormat="1">
      <c r="D186" s="23"/>
      <c r="E186" s="23"/>
      <c r="F186" s="23"/>
      <c r="H186" s="23"/>
      <c r="I186" s="114"/>
      <c r="J186" s="23"/>
      <c r="K186" s="23"/>
      <c r="L186" s="23"/>
      <c r="M186" s="57"/>
      <c r="N186" s="70"/>
      <c r="O186" s="66"/>
      <c r="P186" s="23"/>
      <c r="Q186" s="23"/>
      <c r="R186" s="23"/>
      <c r="S186" s="61"/>
    </row>
    <row r="187" spans="4:19" s="18" customFormat="1">
      <c r="D187" s="23"/>
      <c r="E187" s="23"/>
      <c r="F187" s="23"/>
      <c r="H187" s="23"/>
      <c r="I187" s="114"/>
      <c r="J187" s="23"/>
      <c r="K187" s="23"/>
      <c r="L187" s="23"/>
      <c r="M187" s="57"/>
      <c r="N187" s="70"/>
      <c r="O187" s="66"/>
      <c r="P187" s="23"/>
      <c r="Q187" s="23"/>
      <c r="R187" s="23"/>
      <c r="S187" s="61"/>
    </row>
    <row r="188" spans="4:19" s="18" customFormat="1">
      <c r="D188" s="23"/>
      <c r="E188" s="23"/>
      <c r="F188" s="23"/>
      <c r="H188" s="23"/>
      <c r="I188" s="114"/>
      <c r="J188" s="23"/>
      <c r="K188" s="23"/>
      <c r="L188" s="23"/>
      <c r="M188" s="57"/>
      <c r="N188" s="70"/>
      <c r="O188" s="66"/>
      <c r="P188" s="23"/>
      <c r="Q188" s="23"/>
      <c r="R188" s="23"/>
      <c r="S188" s="61"/>
    </row>
    <row r="189" spans="4:19" s="18" customFormat="1">
      <c r="D189" s="23"/>
      <c r="E189" s="23"/>
      <c r="F189" s="23"/>
      <c r="H189" s="23"/>
      <c r="I189" s="114"/>
      <c r="J189" s="23"/>
      <c r="K189" s="23"/>
      <c r="L189" s="23"/>
      <c r="M189" s="57"/>
      <c r="N189" s="70"/>
      <c r="O189" s="66"/>
      <c r="P189" s="23"/>
      <c r="Q189" s="23"/>
      <c r="R189" s="23"/>
      <c r="S189" s="61"/>
    </row>
    <row r="190" spans="4:19" s="18" customFormat="1">
      <c r="D190" s="23"/>
      <c r="E190" s="23"/>
      <c r="F190" s="23"/>
      <c r="H190" s="23"/>
      <c r="I190" s="114"/>
      <c r="J190" s="23"/>
      <c r="K190" s="23"/>
      <c r="L190" s="23"/>
      <c r="M190" s="57"/>
      <c r="N190" s="70"/>
      <c r="O190" s="66"/>
      <c r="P190" s="23"/>
      <c r="Q190" s="23"/>
      <c r="R190" s="23"/>
      <c r="S190" s="61"/>
    </row>
    <row r="191" spans="4:19" s="18" customFormat="1">
      <c r="D191" s="23"/>
      <c r="E191" s="23"/>
      <c r="F191" s="23"/>
      <c r="H191" s="23"/>
      <c r="I191" s="114"/>
      <c r="J191" s="23"/>
      <c r="K191" s="23"/>
      <c r="L191" s="23"/>
      <c r="M191" s="57"/>
      <c r="N191" s="70"/>
      <c r="O191" s="66"/>
      <c r="P191" s="23"/>
      <c r="Q191" s="23"/>
      <c r="R191" s="23"/>
      <c r="S191" s="61"/>
    </row>
    <row r="192" spans="4:19" s="18" customFormat="1">
      <c r="D192" s="23"/>
      <c r="E192" s="23"/>
      <c r="F192" s="23"/>
      <c r="H192" s="23"/>
      <c r="I192" s="114"/>
      <c r="J192" s="23"/>
      <c r="K192" s="23"/>
      <c r="L192" s="23"/>
      <c r="M192" s="57"/>
      <c r="N192" s="70"/>
      <c r="O192" s="66"/>
      <c r="P192" s="23"/>
      <c r="Q192" s="23"/>
      <c r="R192" s="23"/>
      <c r="S192" s="61"/>
    </row>
    <row r="193" spans="4:19" s="18" customFormat="1">
      <c r="D193" s="23"/>
      <c r="E193" s="23"/>
      <c r="F193" s="23"/>
      <c r="H193" s="23"/>
      <c r="I193" s="114"/>
      <c r="J193" s="23"/>
      <c r="K193" s="23"/>
      <c r="L193" s="23"/>
      <c r="M193" s="57"/>
      <c r="N193" s="70"/>
      <c r="O193" s="66"/>
      <c r="P193" s="23"/>
      <c r="Q193" s="23"/>
      <c r="R193" s="23"/>
      <c r="S193" s="61"/>
    </row>
    <row r="194" spans="4:19" s="18" customFormat="1">
      <c r="D194" s="23"/>
      <c r="E194" s="23"/>
      <c r="F194" s="23"/>
      <c r="H194" s="23"/>
      <c r="I194" s="114"/>
      <c r="J194" s="23"/>
      <c r="K194" s="23"/>
      <c r="L194" s="23"/>
      <c r="M194" s="57"/>
      <c r="N194" s="70"/>
      <c r="O194" s="66"/>
      <c r="P194" s="23"/>
      <c r="Q194" s="23"/>
      <c r="R194" s="23"/>
      <c r="S194" s="61"/>
    </row>
    <row r="195" spans="4:19" s="18" customFormat="1">
      <c r="D195" s="23"/>
      <c r="E195" s="23"/>
      <c r="F195" s="23"/>
      <c r="H195" s="23"/>
      <c r="I195" s="114"/>
      <c r="J195" s="23"/>
      <c r="K195" s="23"/>
      <c r="L195" s="23"/>
      <c r="M195" s="57"/>
      <c r="N195" s="70"/>
      <c r="O195" s="66"/>
      <c r="P195" s="23"/>
      <c r="Q195" s="23"/>
      <c r="R195" s="23"/>
      <c r="S195" s="61"/>
    </row>
    <row r="196" spans="4:19" s="18" customFormat="1">
      <c r="D196" s="23"/>
      <c r="E196" s="23"/>
      <c r="F196" s="23"/>
      <c r="H196" s="23"/>
      <c r="I196" s="114"/>
      <c r="J196" s="23"/>
      <c r="K196" s="23"/>
      <c r="L196" s="23"/>
      <c r="M196" s="57"/>
      <c r="N196" s="70"/>
      <c r="O196" s="66"/>
      <c r="P196" s="23"/>
      <c r="Q196" s="23"/>
      <c r="R196" s="23"/>
      <c r="S196" s="61"/>
    </row>
    <row r="197" spans="4:19" s="18" customFormat="1">
      <c r="D197" s="23"/>
      <c r="E197" s="23"/>
      <c r="F197" s="23"/>
      <c r="H197" s="23"/>
      <c r="I197" s="114"/>
      <c r="J197" s="23"/>
      <c r="K197" s="23"/>
      <c r="L197" s="23"/>
      <c r="M197" s="57"/>
      <c r="N197" s="70"/>
      <c r="O197" s="66"/>
      <c r="P197" s="23"/>
      <c r="Q197" s="23"/>
      <c r="R197" s="23"/>
      <c r="S197" s="61"/>
    </row>
    <row r="198" spans="4:19" s="18" customFormat="1">
      <c r="D198" s="23"/>
      <c r="E198" s="23"/>
      <c r="F198" s="23"/>
      <c r="H198" s="23"/>
      <c r="I198" s="114"/>
      <c r="J198" s="23"/>
      <c r="K198" s="23"/>
      <c r="L198" s="23"/>
      <c r="M198" s="57"/>
      <c r="N198" s="70"/>
      <c r="O198" s="66"/>
      <c r="P198" s="23"/>
      <c r="Q198" s="23"/>
      <c r="R198" s="23"/>
      <c r="S198" s="61"/>
    </row>
    <row r="199" spans="4:19" s="18" customFormat="1">
      <c r="D199" s="23"/>
      <c r="E199" s="23"/>
      <c r="F199" s="23"/>
      <c r="H199" s="23"/>
      <c r="I199" s="114"/>
      <c r="J199" s="23"/>
      <c r="K199" s="23"/>
      <c r="L199" s="23"/>
      <c r="M199" s="57"/>
      <c r="N199" s="70"/>
      <c r="O199" s="66"/>
      <c r="P199" s="23"/>
      <c r="Q199" s="23"/>
      <c r="R199" s="23"/>
      <c r="S199" s="61"/>
    </row>
    <row r="200" spans="4:19" s="18" customFormat="1">
      <c r="D200" s="23"/>
      <c r="E200" s="23"/>
      <c r="F200" s="23"/>
      <c r="H200" s="23"/>
      <c r="I200" s="114"/>
      <c r="J200" s="23"/>
      <c r="K200" s="23"/>
      <c r="L200" s="23"/>
      <c r="M200" s="57"/>
      <c r="N200" s="70"/>
      <c r="O200" s="66"/>
      <c r="P200" s="23"/>
      <c r="Q200" s="23"/>
      <c r="R200" s="23"/>
      <c r="S200" s="61"/>
    </row>
    <row r="201" spans="4:19" s="18" customFormat="1">
      <c r="D201" s="23"/>
      <c r="E201" s="23"/>
      <c r="F201" s="23"/>
      <c r="H201" s="23"/>
      <c r="I201" s="114"/>
      <c r="J201" s="23"/>
      <c r="K201" s="23"/>
      <c r="L201" s="23"/>
      <c r="M201" s="57"/>
      <c r="N201" s="70"/>
      <c r="O201" s="66"/>
      <c r="P201" s="23"/>
      <c r="Q201" s="23"/>
      <c r="R201" s="23"/>
      <c r="S201" s="61"/>
    </row>
    <row r="202" spans="4:19" s="18" customFormat="1">
      <c r="D202" s="23"/>
      <c r="E202" s="23"/>
      <c r="F202" s="23"/>
      <c r="H202" s="23"/>
      <c r="I202" s="114"/>
      <c r="J202" s="23"/>
      <c r="K202" s="23"/>
      <c r="L202" s="23"/>
      <c r="M202" s="57"/>
      <c r="N202" s="70"/>
      <c r="O202" s="66"/>
      <c r="P202" s="23"/>
      <c r="Q202" s="23"/>
      <c r="R202" s="23"/>
      <c r="S202" s="61"/>
    </row>
    <row r="203" spans="4:19" s="18" customFormat="1">
      <c r="D203" s="23"/>
      <c r="E203" s="23"/>
      <c r="F203" s="23"/>
      <c r="H203" s="23"/>
      <c r="I203" s="114"/>
      <c r="J203" s="23"/>
      <c r="K203" s="23"/>
      <c r="L203" s="23"/>
      <c r="M203" s="57"/>
      <c r="N203" s="70"/>
      <c r="O203" s="66"/>
      <c r="P203" s="23"/>
      <c r="Q203" s="23"/>
      <c r="R203" s="23"/>
      <c r="S203" s="61"/>
    </row>
    <row r="204" spans="4:19" s="18" customFormat="1">
      <c r="D204" s="23"/>
      <c r="E204" s="23"/>
      <c r="F204" s="23"/>
      <c r="H204" s="23"/>
      <c r="I204" s="114"/>
      <c r="J204" s="23"/>
      <c r="K204" s="23"/>
      <c r="L204" s="23"/>
      <c r="M204" s="57"/>
      <c r="N204" s="70"/>
      <c r="O204" s="66"/>
      <c r="P204" s="23"/>
      <c r="Q204" s="23"/>
      <c r="R204" s="23"/>
      <c r="S204" s="61"/>
    </row>
    <row r="205" spans="4:19" s="18" customFormat="1">
      <c r="D205" s="23"/>
      <c r="E205" s="23"/>
      <c r="F205" s="23"/>
      <c r="H205" s="23"/>
      <c r="I205" s="114"/>
      <c r="J205" s="23"/>
      <c r="K205" s="23"/>
      <c r="L205" s="23"/>
      <c r="M205" s="57"/>
      <c r="N205" s="70"/>
      <c r="O205" s="66"/>
      <c r="P205" s="23"/>
      <c r="Q205" s="23"/>
      <c r="R205" s="23"/>
      <c r="S205" s="61"/>
    </row>
    <row r="206" spans="4:19" s="18" customFormat="1">
      <c r="D206" s="23"/>
      <c r="E206" s="23"/>
      <c r="F206" s="23"/>
      <c r="H206" s="23"/>
      <c r="I206" s="114"/>
      <c r="J206" s="23"/>
      <c r="K206" s="23"/>
      <c r="L206" s="23"/>
      <c r="M206" s="57"/>
      <c r="N206" s="70"/>
      <c r="O206" s="66"/>
      <c r="P206" s="23"/>
      <c r="Q206" s="23"/>
      <c r="R206" s="23"/>
      <c r="S206" s="61"/>
    </row>
    <row r="207" spans="4:19" s="18" customFormat="1">
      <c r="D207" s="23"/>
      <c r="E207" s="23"/>
      <c r="F207" s="23"/>
      <c r="H207" s="23"/>
      <c r="I207" s="114"/>
      <c r="J207" s="23"/>
      <c r="K207" s="23"/>
      <c r="L207" s="23"/>
      <c r="M207" s="57"/>
      <c r="N207" s="70"/>
      <c r="O207" s="66"/>
      <c r="P207" s="23"/>
      <c r="Q207" s="23"/>
      <c r="R207" s="23"/>
      <c r="S207" s="61"/>
    </row>
    <row r="208" spans="4:19" s="18" customFormat="1">
      <c r="D208" s="23"/>
      <c r="E208" s="23"/>
      <c r="F208" s="23"/>
      <c r="H208" s="23"/>
      <c r="I208" s="114"/>
      <c r="J208" s="23"/>
      <c r="K208" s="23"/>
      <c r="L208" s="23"/>
      <c r="M208" s="57"/>
      <c r="N208" s="70"/>
      <c r="O208" s="66"/>
      <c r="P208" s="23"/>
      <c r="Q208" s="23"/>
      <c r="R208" s="23"/>
      <c r="S208" s="61"/>
    </row>
    <row r="209" spans="4:19" s="18" customFormat="1">
      <c r="D209" s="23"/>
      <c r="E209" s="23"/>
      <c r="F209" s="23"/>
      <c r="H209" s="23"/>
      <c r="I209" s="114"/>
      <c r="J209" s="23"/>
      <c r="K209" s="23"/>
      <c r="L209" s="23"/>
      <c r="M209" s="57"/>
      <c r="N209" s="70"/>
      <c r="O209" s="66"/>
      <c r="P209" s="23"/>
      <c r="Q209" s="23"/>
      <c r="R209" s="23"/>
      <c r="S209" s="61"/>
    </row>
    <row r="210" spans="4:19" s="18" customFormat="1">
      <c r="D210" s="23"/>
      <c r="E210" s="23"/>
      <c r="F210" s="23"/>
      <c r="H210" s="23"/>
      <c r="I210" s="114"/>
      <c r="J210" s="23"/>
      <c r="K210" s="23"/>
      <c r="L210" s="23"/>
      <c r="M210" s="57"/>
      <c r="N210" s="70"/>
      <c r="O210" s="66"/>
      <c r="P210" s="23"/>
      <c r="Q210" s="23"/>
      <c r="R210" s="23"/>
      <c r="S210" s="61"/>
    </row>
    <row r="211" spans="4:19" s="18" customFormat="1">
      <c r="D211" s="23"/>
      <c r="E211" s="23"/>
      <c r="F211" s="23"/>
      <c r="H211" s="23"/>
      <c r="I211" s="114"/>
      <c r="J211" s="23"/>
      <c r="K211" s="23"/>
      <c r="L211" s="23"/>
      <c r="M211" s="57"/>
      <c r="N211" s="70"/>
      <c r="O211" s="66"/>
      <c r="P211" s="23"/>
      <c r="Q211" s="23"/>
      <c r="R211" s="23"/>
      <c r="S211" s="61"/>
    </row>
    <row r="212" spans="4:19" s="18" customFormat="1">
      <c r="D212" s="23"/>
      <c r="E212" s="23"/>
      <c r="F212" s="23"/>
      <c r="H212" s="23"/>
      <c r="I212" s="114"/>
      <c r="J212" s="23"/>
      <c r="K212" s="23"/>
      <c r="L212" s="23"/>
      <c r="M212" s="57"/>
      <c r="N212" s="70"/>
      <c r="O212" s="66"/>
      <c r="P212" s="23"/>
      <c r="Q212" s="23"/>
      <c r="R212" s="23"/>
      <c r="S212" s="61"/>
    </row>
    <row r="213" spans="4:19" s="18" customFormat="1">
      <c r="D213" s="23"/>
      <c r="E213" s="23"/>
      <c r="F213" s="23"/>
      <c r="H213" s="23"/>
      <c r="I213" s="114"/>
      <c r="J213" s="23"/>
      <c r="K213" s="23"/>
      <c r="L213" s="23"/>
      <c r="M213" s="57"/>
      <c r="N213" s="70"/>
      <c r="O213" s="66"/>
      <c r="P213" s="23"/>
      <c r="Q213" s="23"/>
      <c r="R213" s="23"/>
      <c r="S213" s="61"/>
    </row>
    <row r="214" spans="4:19" s="18" customFormat="1">
      <c r="D214" s="23"/>
      <c r="E214" s="23"/>
      <c r="F214" s="23"/>
      <c r="H214" s="23"/>
      <c r="I214" s="114"/>
      <c r="J214" s="23"/>
      <c r="K214" s="23"/>
      <c r="L214" s="23"/>
      <c r="M214" s="57"/>
      <c r="N214" s="70"/>
      <c r="O214" s="66"/>
      <c r="P214" s="23"/>
      <c r="Q214" s="23"/>
      <c r="R214" s="23"/>
      <c r="S214" s="61"/>
    </row>
    <row r="215" spans="4:19" s="18" customFormat="1">
      <c r="D215" s="23"/>
      <c r="E215" s="23"/>
      <c r="F215" s="23"/>
      <c r="H215" s="23"/>
      <c r="I215" s="114"/>
      <c r="J215" s="23"/>
      <c r="K215" s="23"/>
      <c r="L215" s="23"/>
      <c r="M215" s="57"/>
      <c r="N215" s="70"/>
      <c r="O215" s="66"/>
      <c r="P215" s="23"/>
      <c r="Q215" s="23"/>
      <c r="R215" s="23"/>
      <c r="S215" s="61"/>
    </row>
    <row r="216" spans="4:19" s="18" customFormat="1">
      <c r="D216" s="23"/>
      <c r="E216" s="23"/>
      <c r="F216" s="23"/>
      <c r="H216" s="23"/>
      <c r="I216" s="114"/>
      <c r="J216" s="23"/>
      <c r="K216" s="23"/>
      <c r="L216" s="23"/>
      <c r="M216" s="57"/>
      <c r="N216" s="70"/>
      <c r="O216" s="66"/>
      <c r="P216" s="23"/>
      <c r="Q216" s="23"/>
      <c r="R216" s="23"/>
      <c r="S216" s="61"/>
    </row>
    <row r="217" spans="4:19" s="18" customFormat="1">
      <c r="D217" s="23"/>
      <c r="E217" s="23"/>
      <c r="F217" s="23"/>
      <c r="H217" s="23"/>
      <c r="I217" s="114"/>
      <c r="J217" s="23"/>
      <c r="K217" s="23"/>
      <c r="L217" s="23"/>
      <c r="M217" s="57"/>
      <c r="N217" s="70"/>
      <c r="O217" s="66"/>
      <c r="P217" s="23"/>
      <c r="Q217" s="23"/>
      <c r="R217" s="23"/>
      <c r="S217" s="61"/>
    </row>
    <row r="218" spans="4:19" s="18" customFormat="1">
      <c r="D218" s="23"/>
      <c r="E218" s="23"/>
      <c r="F218" s="23"/>
      <c r="H218" s="23"/>
      <c r="I218" s="114"/>
      <c r="J218" s="23"/>
      <c r="K218" s="23"/>
      <c r="L218" s="23"/>
      <c r="M218" s="57"/>
      <c r="N218" s="70"/>
      <c r="O218" s="66"/>
      <c r="P218" s="23"/>
      <c r="Q218" s="23"/>
      <c r="R218" s="23"/>
      <c r="S218" s="61"/>
    </row>
    <row r="219" spans="4:19" s="18" customFormat="1">
      <c r="D219" s="23"/>
      <c r="E219" s="23"/>
      <c r="F219" s="23"/>
      <c r="H219" s="23"/>
      <c r="I219" s="114"/>
      <c r="J219" s="23"/>
      <c r="K219" s="23"/>
      <c r="L219" s="23"/>
      <c r="M219" s="57"/>
      <c r="N219" s="70"/>
      <c r="O219" s="66"/>
      <c r="P219" s="23"/>
      <c r="Q219" s="23"/>
      <c r="R219" s="23"/>
      <c r="S219" s="61"/>
    </row>
    <row r="220" spans="4:19" s="18" customFormat="1">
      <c r="D220" s="23"/>
      <c r="E220" s="23"/>
      <c r="F220" s="23"/>
      <c r="H220" s="23"/>
      <c r="I220" s="114"/>
      <c r="J220" s="23"/>
      <c r="K220" s="23"/>
      <c r="L220" s="23"/>
      <c r="M220" s="57"/>
      <c r="N220" s="70"/>
      <c r="O220" s="66"/>
      <c r="P220" s="23"/>
      <c r="Q220" s="23"/>
      <c r="R220" s="23"/>
      <c r="S220" s="61"/>
    </row>
    <row r="221" spans="4:19" s="18" customFormat="1">
      <c r="D221" s="23"/>
      <c r="E221" s="23"/>
      <c r="F221" s="23"/>
      <c r="H221" s="23"/>
      <c r="I221" s="114"/>
      <c r="J221" s="23"/>
      <c r="K221" s="23"/>
      <c r="L221" s="23"/>
      <c r="M221" s="57"/>
      <c r="N221" s="70"/>
      <c r="O221" s="66"/>
      <c r="P221" s="23"/>
      <c r="Q221" s="23"/>
      <c r="R221" s="23"/>
      <c r="S221" s="61"/>
    </row>
    <row r="222" spans="4:19" s="18" customFormat="1">
      <c r="D222" s="23"/>
      <c r="E222" s="23"/>
      <c r="F222" s="23"/>
      <c r="H222" s="23"/>
      <c r="I222" s="114"/>
      <c r="J222" s="23"/>
      <c r="K222" s="23"/>
      <c r="L222" s="23"/>
      <c r="M222" s="57"/>
      <c r="N222" s="70"/>
      <c r="O222" s="66"/>
      <c r="P222" s="23"/>
      <c r="Q222" s="23"/>
      <c r="R222" s="23"/>
      <c r="S222" s="61"/>
    </row>
    <row r="223" spans="4:19" s="18" customFormat="1">
      <c r="D223" s="23"/>
      <c r="E223" s="23"/>
      <c r="F223" s="23"/>
      <c r="H223" s="23"/>
      <c r="I223" s="114"/>
      <c r="J223" s="23"/>
      <c r="K223" s="23"/>
      <c r="L223" s="23"/>
      <c r="M223" s="57"/>
      <c r="N223" s="70"/>
      <c r="O223" s="66"/>
      <c r="P223" s="23"/>
      <c r="Q223" s="23"/>
      <c r="R223" s="23"/>
      <c r="S223" s="61"/>
    </row>
    <row r="224" spans="4:19" s="18" customFormat="1">
      <c r="D224" s="23"/>
      <c r="E224" s="23"/>
      <c r="F224" s="23"/>
      <c r="H224" s="23"/>
      <c r="I224" s="114"/>
      <c r="J224" s="23"/>
      <c r="K224" s="23"/>
      <c r="L224" s="23"/>
      <c r="M224" s="57"/>
      <c r="N224" s="70"/>
      <c r="O224" s="66"/>
      <c r="P224" s="23"/>
      <c r="Q224" s="23"/>
      <c r="R224" s="23"/>
      <c r="S224" s="61"/>
    </row>
    <row r="225" spans="4:19" s="18" customFormat="1">
      <c r="D225" s="23"/>
      <c r="E225" s="23"/>
      <c r="F225" s="23"/>
      <c r="H225" s="23"/>
      <c r="I225" s="114"/>
      <c r="J225" s="23"/>
      <c r="K225" s="23"/>
      <c r="L225" s="23"/>
      <c r="M225" s="57"/>
      <c r="N225" s="70"/>
      <c r="O225" s="66"/>
      <c r="P225" s="23"/>
      <c r="Q225" s="23"/>
      <c r="R225" s="23"/>
      <c r="S225" s="61"/>
    </row>
    <row r="226" spans="4:19" s="18" customFormat="1">
      <c r="D226" s="23"/>
      <c r="E226" s="23"/>
      <c r="F226" s="23"/>
      <c r="H226" s="23"/>
      <c r="I226" s="114"/>
      <c r="J226" s="23"/>
      <c r="K226" s="23"/>
      <c r="L226" s="23"/>
      <c r="M226" s="57"/>
      <c r="N226" s="70"/>
      <c r="O226" s="66"/>
      <c r="P226" s="23"/>
      <c r="Q226" s="23"/>
      <c r="R226" s="23"/>
      <c r="S226" s="61"/>
    </row>
    <row r="227" spans="4:19" s="18" customFormat="1">
      <c r="D227" s="23"/>
      <c r="E227" s="23"/>
      <c r="F227" s="23"/>
      <c r="H227" s="23"/>
      <c r="I227" s="114"/>
      <c r="J227" s="23"/>
      <c r="K227" s="23"/>
      <c r="L227" s="23"/>
      <c r="M227" s="57"/>
      <c r="N227" s="70"/>
      <c r="O227" s="66"/>
      <c r="P227" s="23"/>
      <c r="Q227" s="23"/>
      <c r="R227" s="23"/>
      <c r="S227" s="61"/>
    </row>
    <row r="228" spans="4:19" s="18" customFormat="1">
      <c r="D228" s="23"/>
      <c r="E228" s="23"/>
      <c r="F228" s="23"/>
      <c r="H228" s="23"/>
      <c r="I228" s="114"/>
      <c r="J228" s="23"/>
      <c r="K228" s="23"/>
      <c r="L228" s="23"/>
      <c r="M228" s="57"/>
      <c r="N228" s="70"/>
      <c r="O228" s="66"/>
      <c r="P228" s="23"/>
      <c r="Q228" s="23"/>
      <c r="R228" s="23"/>
      <c r="S228" s="61"/>
    </row>
    <row r="229" spans="4:19" s="18" customFormat="1">
      <c r="D229" s="23"/>
      <c r="E229" s="23"/>
      <c r="F229" s="23"/>
      <c r="H229" s="23"/>
      <c r="I229" s="114"/>
      <c r="J229" s="23"/>
      <c r="K229" s="23"/>
      <c r="L229" s="23"/>
      <c r="M229" s="57"/>
      <c r="N229" s="70"/>
      <c r="O229" s="66"/>
      <c r="P229" s="23"/>
      <c r="Q229" s="23"/>
      <c r="R229" s="23"/>
      <c r="S229" s="61"/>
    </row>
    <row r="230" spans="4:19" s="18" customFormat="1">
      <c r="D230" s="23"/>
      <c r="E230" s="23"/>
      <c r="F230" s="23"/>
      <c r="H230" s="23"/>
      <c r="I230" s="114"/>
      <c r="J230" s="23"/>
      <c r="K230" s="23"/>
      <c r="L230" s="23"/>
      <c r="M230" s="57"/>
      <c r="N230" s="70"/>
      <c r="O230" s="66"/>
      <c r="P230" s="23"/>
      <c r="Q230" s="23"/>
      <c r="R230" s="23"/>
      <c r="S230" s="61"/>
    </row>
    <row r="231" spans="4:19" s="18" customFormat="1">
      <c r="D231" s="23"/>
      <c r="E231" s="23"/>
      <c r="F231" s="23"/>
      <c r="H231" s="23"/>
      <c r="I231" s="114"/>
      <c r="J231" s="23"/>
      <c r="K231" s="23"/>
      <c r="L231" s="23"/>
      <c r="M231" s="57"/>
      <c r="N231" s="70"/>
      <c r="O231" s="66"/>
      <c r="P231" s="23"/>
      <c r="Q231" s="23"/>
      <c r="R231" s="23"/>
      <c r="S231" s="61"/>
    </row>
    <row r="232" spans="4:19" s="18" customFormat="1">
      <c r="D232" s="23"/>
      <c r="E232" s="23"/>
      <c r="F232" s="23"/>
      <c r="H232" s="23"/>
      <c r="I232" s="114"/>
      <c r="J232" s="23"/>
      <c r="K232" s="23"/>
      <c r="L232" s="23"/>
      <c r="M232" s="57"/>
      <c r="N232" s="70"/>
      <c r="O232" s="66"/>
      <c r="P232" s="23"/>
      <c r="Q232" s="23"/>
      <c r="R232" s="23"/>
      <c r="S232" s="61"/>
    </row>
    <row r="233" spans="4:19" s="18" customFormat="1">
      <c r="D233" s="23"/>
      <c r="E233" s="23"/>
      <c r="F233" s="23"/>
      <c r="H233" s="23"/>
      <c r="I233" s="114"/>
      <c r="J233" s="23"/>
      <c r="K233" s="23"/>
      <c r="L233" s="23"/>
      <c r="M233" s="57"/>
      <c r="N233" s="70"/>
      <c r="O233" s="66"/>
      <c r="P233" s="23"/>
      <c r="Q233" s="23"/>
      <c r="R233" s="23"/>
      <c r="S233" s="61"/>
    </row>
    <row r="234" spans="4:19" s="18" customFormat="1">
      <c r="D234" s="23"/>
      <c r="E234" s="23"/>
      <c r="F234" s="23"/>
      <c r="H234" s="23"/>
      <c r="I234" s="114"/>
      <c r="J234" s="23"/>
      <c r="K234" s="23"/>
      <c r="L234" s="23"/>
      <c r="M234" s="57"/>
      <c r="N234" s="70"/>
      <c r="O234" s="66"/>
      <c r="P234" s="23"/>
      <c r="Q234" s="23"/>
      <c r="R234" s="23"/>
      <c r="S234" s="61"/>
    </row>
    <row r="235" spans="4:19" s="18" customFormat="1">
      <c r="D235" s="23"/>
      <c r="E235" s="23"/>
      <c r="F235" s="23"/>
      <c r="H235" s="23"/>
      <c r="I235" s="114"/>
      <c r="J235" s="23"/>
      <c r="K235" s="23"/>
      <c r="L235" s="23"/>
      <c r="M235" s="57"/>
      <c r="N235" s="70"/>
      <c r="O235" s="66"/>
      <c r="P235" s="23"/>
      <c r="Q235" s="23"/>
      <c r="R235" s="23"/>
      <c r="S235" s="61"/>
    </row>
    <row r="236" spans="4:19" s="18" customFormat="1">
      <c r="D236" s="23"/>
      <c r="E236" s="23"/>
      <c r="F236" s="23"/>
      <c r="H236" s="23"/>
      <c r="I236" s="114"/>
      <c r="J236" s="23"/>
      <c r="K236" s="23"/>
      <c r="L236" s="23"/>
      <c r="M236" s="57"/>
      <c r="N236" s="70"/>
      <c r="O236" s="66"/>
      <c r="P236" s="23"/>
      <c r="Q236" s="23"/>
      <c r="R236" s="23"/>
      <c r="S236" s="61"/>
    </row>
    <row r="237" spans="4:19" s="18" customFormat="1">
      <c r="D237" s="23"/>
      <c r="E237" s="23"/>
      <c r="F237" s="23"/>
      <c r="H237" s="23"/>
      <c r="I237" s="114"/>
      <c r="J237" s="23"/>
      <c r="K237" s="23"/>
      <c r="L237" s="23"/>
      <c r="M237" s="57"/>
      <c r="N237" s="70"/>
      <c r="O237" s="66"/>
      <c r="P237" s="23"/>
      <c r="Q237" s="23"/>
      <c r="R237" s="23"/>
      <c r="S237" s="61"/>
    </row>
    <row r="238" spans="4:19" s="18" customFormat="1">
      <c r="D238" s="23"/>
      <c r="E238" s="23"/>
      <c r="F238" s="23"/>
      <c r="H238" s="23"/>
      <c r="I238" s="114"/>
      <c r="J238" s="23"/>
      <c r="K238" s="23"/>
      <c r="L238" s="23"/>
      <c r="M238" s="57"/>
      <c r="N238" s="70"/>
      <c r="O238" s="66"/>
      <c r="P238" s="23"/>
      <c r="Q238" s="23"/>
      <c r="R238" s="23"/>
      <c r="S238" s="61"/>
    </row>
    <row r="239" spans="4:19" s="18" customFormat="1">
      <c r="D239" s="23"/>
      <c r="E239" s="23"/>
      <c r="F239" s="23"/>
      <c r="H239" s="23"/>
      <c r="I239" s="114"/>
      <c r="J239" s="23"/>
      <c r="K239" s="23"/>
      <c r="L239" s="23"/>
      <c r="M239" s="57"/>
      <c r="N239" s="70"/>
      <c r="O239" s="66"/>
      <c r="P239" s="23"/>
      <c r="Q239" s="23"/>
      <c r="R239" s="23"/>
      <c r="S239" s="61"/>
    </row>
    <row r="240" spans="4:19" s="18" customFormat="1">
      <c r="D240" s="23"/>
      <c r="E240" s="23"/>
      <c r="F240" s="23"/>
      <c r="H240" s="23"/>
      <c r="I240" s="114"/>
      <c r="J240" s="23"/>
      <c r="K240" s="23"/>
      <c r="L240" s="23"/>
      <c r="M240" s="57"/>
      <c r="N240" s="70"/>
      <c r="O240" s="66"/>
      <c r="P240" s="23"/>
      <c r="Q240" s="23"/>
      <c r="R240" s="23"/>
      <c r="S240" s="61"/>
    </row>
    <row r="241" spans="4:19" s="18" customFormat="1">
      <c r="D241" s="23"/>
      <c r="E241" s="23"/>
      <c r="F241" s="23"/>
      <c r="H241" s="23"/>
      <c r="I241" s="114"/>
      <c r="J241" s="23"/>
      <c r="K241" s="23"/>
      <c r="L241" s="23"/>
      <c r="M241" s="57"/>
      <c r="N241" s="70"/>
      <c r="O241" s="66"/>
      <c r="P241" s="23"/>
      <c r="Q241" s="23"/>
      <c r="R241" s="23"/>
      <c r="S241" s="61"/>
    </row>
    <row r="242" spans="4:19" s="18" customFormat="1">
      <c r="D242" s="23"/>
      <c r="E242" s="23"/>
      <c r="F242" s="23"/>
      <c r="H242" s="23"/>
      <c r="I242" s="114"/>
      <c r="J242" s="23"/>
      <c r="K242" s="23"/>
      <c r="L242" s="23"/>
      <c r="M242" s="57"/>
      <c r="N242" s="70"/>
      <c r="O242" s="66"/>
      <c r="P242" s="23"/>
      <c r="Q242" s="23"/>
      <c r="R242" s="23"/>
      <c r="S242" s="61"/>
    </row>
    <row r="243" spans="4:19" s="18" customFormat="1">
      <c r="D243" s="23"/>
      <c r="E243" s="23"/>
      <c r="F243" s="23"/>
      <c r="H243" s="23"/>
      <c r="I243" s="114"/>
      <c r="J243" s="23"/>
      <c r="K243" s="23"/>
      <c r="L243" s="23"/>
      <c r="M243" s="57"/>
      <c r="N243" s="70"/>
      <c r="O243" s="66"/>
      <c r="P243" s="23"/>
      <c r="Q243" s="23"/>
      <c r="R243" s="23"/>
      <c r="S243" s="61"/>
    </row>
    <row r="244" spans="4:19" s="18" customFormat="1">
      <c r="D244" s="23"/>
      <c r="E244" s="23"/>
      <c r="F244" s="23"/>
      <c r="H244" s="23"/>
      <c r="I244" s="114"/>
      <c r="J244" s="23"/>
      <c r="K244" s="23"/>
      <c r="L244" s="23"/>
      <c r="M244" s="57"/>
      <c r="N244" s="70"/>
      <c r="O244" s="66"/>
      <c r="P244" s="23"/>
      <c r="Q244" s="23"/>
      <c r="R244" s="23"/>
      <c r="S244" s="61"/>
    </row>
    <row r="245" spans="4:19" s="18" customFormat="1">
      <c r="D245" s="23"/>
      <c r="E245" s="23"/>
      <c r="F245" s="23"/>
      <c r="H245" s="23"/>
      <c r="I245" s="114"/>
      <c r="J245" s="23"/>
      <c r="K245" s="23"/>
      <c r="L245" s="23"/>
      <c r="M245" s="57"/>
      <c r="N245" s="70"/>
      <c r="O245" s="66"/>
      <c r="P245" s="23"/>
      <c r="Q245" s="23"/>
      <c r="R245" s="23"/>
      <c r="S245" s="61"/>
    </row>
    <row r="246" spans="4:19" s="18" customFormat="1">
      <c r="D246" s="23"/>
      <c r="E246" s="23"/>
      <c r="F246" s="23"/>
      <c r="H246" s="23"/>
      <c r="I246" s="114"/>
      <c r="J246" s="23"/>
      <c r="K246" s="23"/>
      <c r="L246" s="23"/>
      <c r="M246" s="57"/>
      <c r="N246" s="70"/>
      <c r="O246" s="66"/>
      <c r="P246" s="23"/>
      <c r="Q246" s="23"/>
      <c r="R246" s="23"/>
      <c r="S246" s="61"/>
    </row>
    <row r="247" spans="4:19" s="18" customFormat="1">
      <c r="D247" s="23"/>
      <c r="E247" s="23"/>
      <c r="F247" s="23"/>
      <c r="H247" s="23"/>
      <c r="I247" s="114"/>
      <c r="J247" s="23"/>
      <c r="K247" s="23"/>
      <c r="L247" s="23"/>
      <c r="M247" s="57"/>
      <c r="N247" s="70"/>
      <c r="O247" s="66"/>
      <c r="P247" s="23"/>
      <c r="Q247" s="23"/>
      <c r="R247" s="23"/>
      <c r="S247" s="61"/>
    </row>
    <row r="248" spans="4:19" s="18" customFormat="1">
      <c r="D248" s="23"/>
      <c r="E248" s="23"/>
      <c r="F248" s="23"/>
      <c r="H248" s="23"/>
      <c r="I248" s="114"/>
      <c r="J248" s="23"/>
      <c r="K248" s="23"/>
      <c r="L248" s="23"/>
      <c r="M248" s="57"/>
      <c r="N248" s="70"/>
      <c r="O248" s="66"/>
      <c r="P248" s="23"/>
      <c r="Q248" s="23"/>
      <c r="R248" s="23"/>
      <c r="S248" s="61"/>
    </row>
    <row r="249" spans="4:19" s="18" customFormat="1">
      <c r="D249" s="23"/>
      <c r="E249" s="23"/>
      <c r="F249" s="23"/>
      <c r="H249" s="23"/>
      <c r="I249" s="114"/>
      <c r="J249" s="23"/>
      <c r="K249" s="23"/>
      <c r="L249" s="23"/>
      <c r="M249" s="57"/>
      <c r="N249" s="70"/>
      <c r="O249" s="66"/>
      <c r="P249" s="23"/>
      <c r="Q249" s="23"/>
      <c r="R249" s="23"/>
      <c r="S249" s="61"/>
    </row>
    <row r="250" spans="4:19" s="18" customFormat="1">
      <c r="D250" s="23"/>
      <c r="E250" s="23"/>
      <c r="F250" s="23"/>
      <c r="H250" s="23"/>
      <c r="I250" s="114"/>
      <c r="J250" s="23"/>
      <c r="K250" s="23"/>
      <c r="L250" s="23"/>
      <c r="M250" s="57"/>
      <c r="N250" s="70"/>
      <c r="O250" s="66"/>
      <c r="P250" s="23"/>
      <c r="Q250" s="23"/>
      <c r="R250" s="23"/>
      <c r="S250" s="61"/>
    </row>
    <row r="251" spans="4:19" s="18" customFormat="1">
      <c r="D251" s="23"/>
      <c r="E251" s="23"/>
      <c r="F251" s="23"/>
      <c r="H251" s="23"/>
      <c r="I251" s="114"/>
      <c r="J251" s="23"/>
      <c r="K251" s="23"/>
      <c r="L251" s="23"/>
      <c r="M251" s="57"/>
      <c r="N251" s="70"/>
      <c r="O251" s="66"/>
      <c r="P251" s="23"/>
      <c r="Q251" s="23"/>
      <c r="R251" s="23"/>
      <c r="S251" s="61"/>
    </row>
    <row r="252" spans="4:19" s="18" customFormat="1">
      <c r="D252" s="23"/>
      <c r="E252" s="23"/>
      <c r="F252" s="23"/>
      <c r="H252" s="23"/>
      <c r="I252" s="114"/>
      <c r="J252" s="23"/>
      <c r="K252" s="23"/>
      <c r="L252" s="23"/>
      <c r="M252" s="57"/>
      <c r="N252" s="70"/>
      <c r="O252" s="66"/>
      <c r="P252" s="23"/>
      <c r="Q252" s="23"/>
      <c r="R252" s="23"/>
      <c r="S252" s="61"/>
    </row>
    <row r="253" spans="4:19" s="18" customFormat="1">
      <c r="D253" s="23"/>
      <c r="E253" s="23"/>
      <c r="F253" s="23"/>
      <c r="H253" s="23"/>
      <c r="I253" s="114"/>
      <c r="J253" s="23"/>
      <c r="K253" s="23"/>
      <c r="L253" s="23"/>
      <c r="M253" s="57"/>
      <c r="N253" s="70"/>
      <c r="O253" s="66"/>
      <c r="P253" s="23"/>
      <c r="Q253" s="23"/>
      <c r="R253" s="23"/>
      <c r="S253" s="61"/>
    </row>
    <row r="254" spans="4:19" s="18" customFormat="1">
      <c r="D254" s="23"/>
      <c r="E254" s="23"/>
      <c r="F254" s="23"/>
      <c r="H254" s="23"/>
      <c r="I254" s="114"/>
      <c r="J254" s="23"/>
      <c r="K254" s="23"/>
      <c r="L254" s="23"/>
      <c r="M254" s="57"/>
      <c r="N254" s="70"/>
      <c r="O254" s="66"/>
      <c r="P254" s="23"/>
      <c r="Q254" s="23"/>
      <c r="R254" s="23"/>
      <c r="S254" s="61"/>
    </row>
    <row r="255" spans="4:19" s="18" customFormat="1">
      <c r="D255" s="23"/>
      <c r="E255" s="23"/>
      <c r="F255" s="23"/>
      <c r="H255" s="23"/>
      <c r="I255" s="114"/>
      <c r="J255" s="23"/>
      <c r="K255" s="23"/>
      <c r="L255" s="23"/>
      <c r="M255" s="57"/>
      <c r="N255" s="70"/>
      <c r="O255" s="66"/>
      <c r="P255" s="23"/>
      <c r="Q255" s="23"/>
      <c r="R255" s="23"/>
      <c r="S255" s="61"/>
    </row>
    <row r="256" spans="4:19" s="18" customFormat="1">
      <c r="D256" s="23"/>
      <c r="E256" s="23"/>
      <c r="F256" s="23"/>
      <c r="H256" s="23"/>
      <c r="I256" s="114"/>
      <c r="J256" s="23"/>
      <c r="K256" s="23"/>
      <c r="L256" s="23"/>
      <c r="M256" s="57"/>
      <c r="N256" s="70"/>
      <c r="O256" s="66"/>
      <c r="P256" s="23"/>
      <c r="Q256" s="23"/>
      <c r="R256" s="23"/>
      <c r="S256" s="61"/>
    </row>
    <row r="257" spans="4:19" s="18" customFormat="1">
      <c r="D257" s="23"/>
      <c r="E257" s="23"/>
      <c r="F257" s="23"/>
      <c r="H257" s="23"/>
      <c r="I257" s="114"/>
      <c r="J257" s="23"/>
      <c r="K257" s="23"/>
      <c r="L257" s="23"/>
      <c r="M257" s="57"/>
      <c r="N257" s="70"/>
      <c r="O257" s="66"/>
      <c r="P257" s="23"/>
      <c r="Q257" s="23"/>
      <c r="R257" s="23"/>
      <c r="S257" s="61"/>
    </row>
    <row r="258" spans="4:19" s="18" customFormat="1">
      <c r="D258" s="23"/>
      <c r="E258" s="23"/>
      <c r="F258" s="23"/>
      <c r="H258" s="23"/>
      <c r="I258" s="114"/>
      <c r="J258" s="23"/>
      <c r="K258" s="23"/>
      <c r="L258" s="23"/>
      <c r="M258" s="57"/>
      <c r="N258" s="70"/>
      <c r="O258" s="66"/>
      <c r="P258" s="23"/>
      <c r="Q258" s="23"/>
      <c r="R258" s="23"/>
      <c r="S258" s="61"/>
    </row>
    <row r="259" spans="4:19" s="18" customFormat="1">
      <c r="D259" s="23"/>
      <c r="E259" s="23"/>
      <c r="F259" s="23"/>
      <c r="H259" s="23"/>
      <c r="I259" s="114"/>
      <c r="J259" s="23"/>
      <c r="K259" s="23"/>
      <c r="L259" s="23"/>
      <c r="M259" s="57"/>
      <c r="N259" s="70"/>
      <c r="O259" s="66"/>
      <c r="P259" s="23"/>
      <c r="Q259" s="23"/>
      <c r="R259" s="23"/>
      <c r="S259" s="61"/>
    </row>
    <row r="260" spans="4:19" s="18" customFormat="1">
      <c r="D260" s="23"/>
      <c r="E260" s="23"/>
      <c r="F260" s="23"/>
      <c r="H260" s="23"/>
      <c r="I260" s="114"/>
      <c r="J260" s="23"/>
      <c r="K260" s="23"/>
      <c r="L260" s="23"/>
      <c r="M260" s="57"/>
      <c r="N260" s="70"/>
      <c r="O260" s="66"/>
      <c r="P260" s="23"/>
      <c r="Q260" s="23"/>
      <c r="R260" s="23"/>
      <c r="S260" s="61"/>
    </row>
    <row r="261" spans="4:19" s="18" customFormat="1">
      <c r="D261" s="23"/>
      <c r="E261" s="23"/>
      <c r="F261" s="23"/>
      <c r="H261" s="23"/>
      <c r="I261" s="114"/>
      <c r="J261" s="23"/>
      <c r="K261" s="23"/>
      <c r="L261" s="23"/>
      <c r="M261" s="57"/>
      <c r="N261" s="70"/>
      <c r="O261" s="66"/>
      <c r="P261" s="23"/>
      <c r="Q261" s="23"/>
      <c r="R261" s="23"/>
      <c r="S261" s="61"/>
    </row>
    <row r="262" spans="4:19" s="18" customFormat="1">
      <c r="D262" s="23"/>
      <c r="E262" s="23"/>
      <c r="F262" s="23"/>
      <c r="H262" s="23"/>
      <c r="I262" s="114"/>
      <c r="J262" s="23"/>
      <c r="K262" s="23"/>
      <c r="L262" s="23"/>
      <c r="M262" s="57"/>
      <c r="N262" s="70"/>
      <c r="O262" s="66"/>
      <c r="P262" s="23"/>
      <c r="Q262" s="23"/>
      <c r="R262" s="23"/>
      <c r="S262" s="61"/>
    </row>
    <row r="263" spans="4:19" s="18" customFormat="1">
      <c r="D263" s="23"/>
      <c r="E263" s="23"/>
      <c r="F263" s="23"/>
      <c r="H263" s="23"/>
      <c r="I263" s="114"/>
      <c r="J263" s="23"/>
      <c r="K263" s="23"/>
      <c r="L263" s="23"/>
      <c r="M263" s="57"/>
      <c r="N263" s="70"/>
      <c r="O263" s="66"/>
      <c r="P263" s="23"/>
      <c r="Q263" s="23"/>
      <c r="R263" s="23"/>
      <c r="S263" s="61"/>
    </row>
    <row r="264" spans="4:19" s="18" customFormat="1">
      <c r="D264" s="23"/>
      <c r="E264" s="23"/>
      <c r="F264" s="23"/>
      <c r="H264" s="23"/>
      <c r="I264" s="114"/>
      <c r="J264" s="23"/>
      <c r="K264" s="23"/>
      <c r="L264" s="23"/>
      <c r="M264" s="57"/>
      <c r="N264" s="70"/>
      <c r="O264" s="66"/>
      <c r="P264" s="23"/>
      <c r="Q264" s="23"/>
      <c r="R264" s="23"/>
      <c r="S264" s="61"/>
    </row>
    <row r="265" spans="4:19" s="18" customFormat="1">
      <c r="D265" s="23"/>
      <c r="E265" s="23"/>
      <c r="F265" s="23"/>
      <c r="H265" s="23"/>
      <c r="I265" s="114"/>
      <c r="J265" s="23"/>
      <c r="K265" s="23"/>
      <c r="L265" s="23"/>
      <c r="M265" s="57"/>
      <c r="N265" s="70"/>
      <c r="O265" s="66"/>
      <c r="P265" s="23"/>
      <c r="Q265" s="23"/>
      <c r="R265" s="23"/>
      <c r="S265" s="61"/>
    </row>
    <row r="266" spans="4:19" s="18" customFormat="1">
      <c r="D266" s="23"/>
      <c r="E266" s="23"/>
      <c r="F266" s="23"/>
      <c r="H266" s="23"/>
      <c r="I266" s="114"/>
      <c r="J266" s="23"/>
      <c r="K266" s="23"/>
      <c r="L266" s="23"/>
      <c r="M266" s="57"/>
      <c r="N266" s="70"/>
      <c r="O266" s="66"/>
      <c r="P266" s="23"/>
      <c r="Q266" s="23"/>
      <c r="R266" s="23"/>
      <c r="S266" s="61"/>
    </row>
    <row r="267" spans="4:19" s="18" customFormat="1">
      <c r="D267" s="23"/>
      <c r="E267" s="23"/>
      <c r="F267" s="23"/>
      <c r="H267" s="23"/>
      <c r="I267" s="114"/>
      <c r="J267" s="23"/>
      <c r="K267" s="23"/>
      <c r="L267" s="23"/>
      <c r="M267" s="57"/>
      <c r="N267" s="70"/>
      <c r="O267" s="66"/>
      <c r="P267" s="23"/>
      <c r="Q267" s="23"/>
      <c r="R267" s="23"/>
      <c r="S267" s="61"/>
    </row>
    <row r="268" spans="4:19" s="18" customFormat="1">
      <c r="D268" s="23"/>
      <c r="E268" s="23"/>
      <c r="F268" s="23"/>
      <c r="H268" s="23"/>
      <c r="I268" s="114"/>
      <c r="J268" s="23"/>
      <c r="K268" s="23"/>
      <c r="L268" s="23"/>
      <c r="M268" s="57"/>
      <c r="N268" s="70"/>
      <c r="O268" s="66"/>
      <c r="P268" s="23"/>
      <c r="Q268" s="23"/>
      <c r="R268" s="23"/>
      <c r="S268" s="61"/>
    </row>
  </sheetData>
  <sheetProtection algorithmName="SHA-512" hashValue="mvO2ZOgut8d1MbjCmMYMaLx8v7cs+n4xgcO9EEwX+Pj4ScpfOO2PaVutVdoaYI8aV4RfYpdftCVw4P3vi7pC8w==" saltValue="AuPAKIYe55Afqa9E4n131Q==" spinCount="100000" sheet="1" objects="1" scenarios="1"/>
  <mergeCells count="3">
    <mergeCell ref="D2:G2"/>
    <mergeCell ref="E4:G4"/>
    <mergeCell ref="E6:G6"/>
  </mergeCells>
  <pageMargins left="0.25" right="0.25" top="0.75" bottom="0.75" header="0.3" footer="0.3"/>
  <pageSetup paperSize="8" orientation="landscape" r:id="rId1"/>
  <headerFooter>
    <oddHeader>&amp;R&amp;G</oddHeader>
  </headerFooter>
  <legacyDrawingHF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9"/>
  <sheetViews>
    <sheetView workbookViewId="0">
      <selection activeCell="B12" sqref="B12"/>
    </sheetView>
  </sheetViews>
  <sheetFormatPr defaultRowHeight="15"/>
  <cols>
    <col min="1" max="1" width="19.7109375" bestFit="1" customWidth="1"/>
    <col min="2" max="2" width="59.7109375" bestFit="1" customWidth="1"/>
  </cols>
  <sheetData>
    <row r="3" spans="1:2">
      <c r="A3" s="9" t="s">
        <v>307</v>
      </c>
      <c r="B3" t="s">
        <v>309</v>
      </c>
    </row>
    <row r="4" spans="1:2">
      <c r="A4" s="10" t="s">
        <v>17</v>
      </c>
      <c r="B4" s="12">
        <v>384380866.3361122</v>
      </c>
    </row>
    <row r="5" spans="1:2">
      <c r="A5" s="11" t="s">
        <v>20</v>
      </c>
      <c r="B5" s="12">
        <v>300886083.3361122</v>
      </c>
    </row>
    <row r="6" spans="1:2">
      <c r="A6" s="13" t="s">
        <v>19</v>
      </c>
      <c r="B6" s="12">
        <v>250119255.05329952</v>
      </c>
    </row>
    <row r="7" spans="1:2">
      <c r="A7" s="13" t="s">
        <v>169</v>
      </c>
      <c r="B7" s="12">
        <v>50766828.282812662</v>
      </c>
    </row>
    <row r="8" spans="1:2">
      <c r="A8" s="11" t="s">
        <v>128</v>
      </c>
      <c r="B8" s="12">
        <v>83494783</v>
      </c>
    </row>
    <row r="9" spans="1:2">
      <c r="A9" s="13" t="s">
        <v>19</v>
      </c>
      <c r="B9" s="12">
        <v>69765400</v>
      </c>
    </row>
    <row r="10" spans="1:2">
      <c r="A10" s="13" t="s">
        <v>169</v>
      </c>
      <c r="B10" s="12">
        <v>12274473</v>
      </c>
    </row>
    <row r="11" spans="1:2">
      <c r="A11" s="13" t="s">
        <v>227</v>
      </c>
      <c r="B11" s="12">
        <v>330000</v>
      </c>
    </row>
    <row r="12" spans="1:2">
      <c r="A12" s="13" t="s">
        <v>110</v>
      </c>
      <c r="B12" s="12">
        <v>1124910</v>
      </c>
    </row>
    <row r="13" spans="1:2">
      <c r="A13" s="10" t="s">
        <v>189</v>
      </c>
      <c r="B13" s="12">
        <v>414115255</v>
      </c>
    </row>
    <row r="14" spans="1:2">
      <c r="A14" s="11" t="s">
        <v>128</v>
      </c>
      <c r="B14" s="12">
        <v>414115255</v>
      </c>
    </row>
    <row r="15" spans="1:2">
      <c r="A15" s="13" t="s">
        <v>19</v>
      </c>
      <c r="B15" s="12">
        <v>306420217</v>
      </c>
    </row>
    <row r="16" spans="1:2">
      <c r="A16" s="13" t="s">
        <v>169</v>
      </c>
      <c r="B16" s="12">
        <v>11170000</v>
      </c>
    </row>
    <row r="17" spans="1:2">
      <c r="A17" s="13" t="s">
        <v>227</v>
      </c>
      <c r="B17" s="12">
        <v>8366500</v>
      </c>
    </row>
    <row r="18" spans="1:2">
      <c r="A18" s="13" t="s">
        <v>110</v>
      </c>
      <c r="B18" s="12">
        <v>88158538</v>
      </c>
    </row>
    <row r="19" spans="1:2">
      <c r="A19" s="10" t="s">
        <v>308</v>
      </c>
      <c r="B19" s="74">
        <v>798496121.33611226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M401"/>
  <sheetViews>
    <sheetView zoomScale="80" zoomScaleNormal="80" zoomScalePageLayoutView="25" workbookViewId="0">
      <selection activeCell="B359" sqref="B359:B395"/>
    </sheetView>
  </sheetViews>
  <sheetFormatPr defaultColWidth="8.85546875" defaultRowHeight="40.9" customHeight="1"/>
  <cols>
    <col min="1" max="1" width="3.7109375" style="1" customWidth="1"/>
    <col min="2" max="2" width="17" style="1" customWidth="1"/>
    <col min="3" max="4" width="17" style="22" customWidth="1"/>
    <col min="5" max="5" width="18.42578125" style="22" customWidth="1"/>
    <col min="6" max="6" width="46.140625" style="15" customWidth="1"/>
    <col min="7" max="7" width="14.7109375" style="22" customWidth="1"/>
    <col min="8" max="8" width="23.5703125" style="101" bestFit="1" customWidth="1"/>
    <col min="9" max="9" width="20.85546875" style="1" customWidth="1"/>
    <col min="10" max="10" width="17.140625" style="22" customWidth="1"/>
    <col min="11" max="11" width="17.85546875" style="22" customWidth="1"/>
    <col min="12" max="12" width="28.28515625" style="1" customWidth="1"/>
    <col min="13" max="13" width="31" style="15" customWidth="1"/>
    <col min="14" max="14" width="40.42578125" style="15" customWidth="1"/>
    <col min="15" max="15" width="27.42578125" style="1" hidden="1" customWidth="1"/>
    <col min="16" max="16" width="16.42578125" style="1" customWidth="1"/>
    <col min="17" max="17" width="15.140625" style="1" hidden="1" customWidth="1"/>
    <col min="18" max="18" width="12" style="1" customWidth="1"/>
    <col min="19" max="19" width="8.85546875" style="1"/>
    <col min="20" max="20" width="11.5703125" style="1" bestFit="1" customWidth="1"/>
    <col min="21" max="21" width="12.7109375" style="1" bestFit="1" customWidth="1"/>
    <col min="22" max="16384" width="8.85546875" style="1"/>
  </cols>
  <sheetData>
    <row r="1" spans="1:169" ht="15">
      <c r="I1" s="14"/>
      <c r="L1" s="15"/>
      <c r="O1" s="16"/>
      <c r="P1" s="16"/>
    </row>
    <row r="2" spans="1:169" ht="15.75">
      <c r="C2" s="289" t="s">
        <v>0</v>
      </c>
      <c r="D2" s="289"/>
      <c r="E2" s="289"/>
      <c r="F2" s="289"/>
      <c r="G2" s="32"/>
      <c r="H2" s="102"/>
      <c r="I2" s="14"/>
      <c r="K2" s="25" t="s">
        <v>642</v>
      </c>
      <c r="L2" s="15"/>
      <c r="O2" s="16"/>
      <c r="P2" s="16"/>
    </row>
    <row r="3" spans="1:169" ht="15">
      <c r="C3" s="33"/>
      <c r="I3" s="14"/>
      <c r="K3" s="25"/>
      <c r="L3" s="15"/>
      <c r="O3" s="16"/>
      <c r="P3" s="16"/>
    </row>
    <row r="4" spans="1:169" ht="15">
      <c r="C4" s="35" t="s">
        <v>1</v>
      </c>
      <c r="D4" s="287" t="s">
        <v>2</v>
      </c>
      <c r="E4" s="287"/>
      <c r="F4" s="287"/>
      <c r="G4" s="287"/>
      <c r="H4" s="103"/>
      <c r="I4" s="286"/>
      <c r="J4" s="286"/>
      <c r="K4" s="286"/>
      <c r="L4" s="286"/>
      <c r="M4" s="286"/>
      <c r="N4" s="286"/>
      <c r="O4" s="286"/>
      <c r="P4" s="286"/>
      <c r="Q4" s="90"/>
    </row>
    <row r="5" spans="1:169" ht="15">
      <c r="C5" s="33"/>
      <c r="I5" s="14"/>
      <c r="L5" s="15"/>
      <c r="O5" s="16"/>
      <c r="P5" s="16"/>
    </row>
    <row r="6" spans="1:169" ht="15">
      <c r="C6" s="35" t="s">
        <v>3</v>
      </c>
      <c r="D6" s="288" t="s">
        <v>4</v>
      </c>
      <c r="E6" s="288"/>
      <c r="F6" s="288"/>
      <c r="G6" s="288"/>
      <c r="H6" s="104"/>
      <c r="I6" s="14"/>
      <c r="L6" s="17"/>
      <c r="M6" s="50"/>
      <c r="O6" s="16"/>
      <c r="P6" s="16"/>
    </row>
    <row r="7" spans="1:169" ht="15">
      <c r="I7" s="14"/>
      <c r="L7" s="15"/>
      <c r="O7" s="16"/>
      <c r="P7" s="16"/>
    </row>
    <row r="8" spans="1:169" s="24" customFormat="1" ht="60" customHeight="1">
      <c r="A8" s="22"/>
      <c r="B8" s="77" t="s">
        <v>504</v>
      </c>
      <c r="C8" s="76" t="s">
        <v>5</v>
      </c>
      <c r="D8" s="77" t="s">
        <v>6</v>
      </c>
      <c r="E8" s="77" t="s">
        <v>7</v>
      </c>
      <c r="F8" s="77" t="s">
        <v>8</v>
      </c>
      <c r="G8" s="77" t="s">
        <v>9</v>
      </c>
      <c r="H8" s="105" t="s">
        <v>322</v>
      </c>
      <c r="I8" s="77" t="s">
        <v>321</v>
      </c>
      <c r="J8" s="77" t="s">
        <v>10</v>
      </c>
      <c r="K8" s="77" t="s">
        <v>11</v>
      </c>
      <c r="L8" s="77" t="s">
        <v>12</v>
      </c>
      <c r="M8" s="77" t="s">
        <v>13</v>
      </c>
      <c r="N8" s="77" t="s">
        <v>14</v>
      </c>
      <c r="O8" s="77" t="s">
        <v>15</v>
      </c>
      <c r="P8" s="77" t="s">
        <v>16</v>
      </c>
      <c r="Q8" s="78" t="s">
        <v>243</v>
      </c>
      <c r="R8" s="240" t="s">
        <v>533</v>
      </c>
      <c r="S8" s="23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2"/>
      <c r="DB8" s="22"/>
      <c r="DC8" s="22"/>
      <c r="DD8" s="22"/>
      <c r="DE8" s="22"/>
      <c r="DF8" s="22"/>
      <c r="DG8" s="22"/>
      <c r="DH8" s="22"/>
      <c r="DI8" s="22"/>
      <c r="DJ8" s="22"/>
      <c r="DK8" s="22"/>
      <c r="DL8" s="22"/>
      <c r="DM8" s="22"/>
      <c r="DN8" s="22"/>
      <c r="DO8" s="22"/>
      <c r="DP8" s="22"/>
      <c r="DQ8" s="22"/>
      <c r="DR8" s="22"/>
      <c r="DS8" s="22"/>
      <c r="DT8" s="22"/>
      <c r="DU8" s="22"/>
      <c r="DV8" s="22"/>
      <c r="DW8" s="22"/>
      <c r="DX8" s="22"/>
      <c r="DY8" s="22"/>
      <c r="DZ8" s="22"/>
      <c r="EA8" s="22"/>
      <c r="EB8" s="22"/>
      <c r="EC8" s="22"/>
      <c r="ED8" s="22"/>
      <c r="EE8" s="22"/>
      <c r="EF8" s="22"/>
      <c r="EG8" s="22"/>
      <c r="EH8" s="22"/>
      <c r="EI8" s="22"/>
      <c r="EJ8" s="22"/>
      <c r="EK8" s="22"/>
      <c r="EL8" s="22"/>
      <c r="EM8" s="22"/>
      <c r="EN8" s="22"/>
      <c r="EO8" s="22"/>
      <c r="EP8" s="22"/>
      <c r="EQ8" s="22"/>
      <c r="ER8" s="22"/>
      <c r="ES8" s="22"/>
      <c r="ET8" s="22"/>
      <c r="EU8" s="22"/>
      <c r="EV8" s="22"/>
      <c r="EW8" s="22"/>
      <c r="EX8" s="22"/>
      <c r="EY8" s="22"/>
      <c r="EZ8" s="22"/>
      <c r="FA8" s="22"/>
      <c r="FB8" s="22"/>
      <c r="FC8" s="22"/>
      <c r="FD8" s="22"/>
      <c r="FE8" s="22"/>
      <c r="FF8" s="22"/>
      <c r="FG8" s="22"/>
      <c r="FH8" s="22"/>
      <c r="FI8" s="22"/>
      <c r="FJ8" s="22"/>
      <c r="FK8" s="22"/>
      <c r="FL8" s="22"/>
      <c r="FM8" s="22"/>
    </row>
    <row r="9" spans="1:169" customFormat="1" ht="40.9" customHeight="1">
      <c r="A9" s="1"/>
      <c r="B9" s="218"/>
      <c r="C9" s="129">
        <v>1</v>
      </c>
      <c r="D9" s="29" t="s">
        <v>17</v>
      </c>
      <c r="E9" s="29" t="s">
        <v>635</v>
      </c>
      <c r="F9" s="45" t="s">
        <v>161</v>
      </c>
      <c r="G9" s="29" t="s">
        <v>19</v>
      </c>
      <c r="H9" s="92">
        <f t="shared" ref="H9:H72" si="0">I9/1.2</f>
        <v>295833.33333333337</v>
      </c>
      <c r="I9" s="44">
        <v>355000</v>
      </c>
      <c r="J9" s="29" t="s">
        <v>128</v>
      </c>
      <c r="K9" s="29" t="s">
        <v>21</v>
      </c>
      <c r="L9" s="45" t="s">
        <v>28</v>
      </c>
      <c r="M9" s="45" t="s">
        <v>32</v>
      </c>
      <c r="N9" s="45" t="s">
        <v>25</v>
      </c>
      <c r="O9" s="45" t="s">
        <v>160</v>
      </c>
      <c r="P9" s="45" t="s">
        <v>372</v>
      </c>
      <c r="Q9" s="3"/>
      <c r="R9" s="238"/>
      <c r="S9" s="19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</row>
    <row r="10" spans="1:169" customFormat="1" ht="40.9" customHeight="1">
      <c r="A10" s="1"/>
      <c r="B10" s="218"/>
      <c r="C10" s="129">
        <v>2</v>
      </c>
      <c r="D10" s="29" t="s">
        <v>17</v>
      </c>
      <c r="E10" s="29" t="s">
        <v>635</v>
      </c>
      <c r="F10" s="45" t="s">
        <v>162</v>
      </c>
      <c r="G10" s="29" t="s">
        <v>19</v>
      </c>
      <c r="H10" s="92">
        <f t="shared" si="0"/>
        <v>191666.66666666669</v>
      </c>
      <c r="I10" s="44">
        <v>230000</v>
      </c>
      <c r="J10" s="29" t="s">
        <v>128</v>
      </c>
      <c r="K10" s="29" t="s">
        <v>21</v>
      </c>
      <c r="L10" s="45" t="s">
        <v>28</v>
      </c>
      <c r="M10" s="45" t="s">
        <v>32</v>
      </c>
      <c r="N10" s="45" t="s">
        <v>25</v>
      </c>
      <c r="O10" s="45" t="s">
        <v>160</v>
      </c>
      <c r="P10" s="45" t="s">
        <v>372</v>
      </c>
      <c r="Q10" s="3"/>
      <c r="R10" s="238"/>
      <c r="S10" s="19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</row>
    <row r="11" spans="1:169" customFormat="1" ht="40.9" customHeight="1">
      <c r="A11" s="1"/>
      <c r="B11" s="218"/>
      <c r="C11" s="129">
        <v>3</v>
      </c>
      <c r="D11" s="29" t="s">
        <v>17</v>
      </c>
      <c r="E11" s="29" t="s">
        <v>635</v>
      </c>
      <c r="F11" s="45" t="s">
        <v>163</v>
      </c>
      <c r="G11" s="29" t="s">
        <v>19</v>
      </c>
      <c r="H11" s="92">
        <f t="shared" si="0"/>
        <v>8333.3333333333339</v>
      </c>
      <c r="I11" s="44">
        <v>10000</v>
      </c>
      <c r="J11" s="29" t="s">
        <v>128</v>
      </c>
      <c r="K11" s="29" t="s">
        <v>21</v>
      </c>
      <c r="L11" s="45" t="s">
        <v>28</v>
      </c>
      <c r="M11" s="45" t="s">
        <v>32</v>
      </c>
      <c r="N11" s="45" t="s">
        <v>250</v>
      </c>
      <c r="O11" s="45" t="s">
        <v>160</v>
      </c>
      <c r="P11" s="45" t="s">
        <v>372</v>
      </c>
      <c r="Q11" s="3"/>
      <c r="R11" s="238"/>
      <c r="S11" s="19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</row>
    <row r="12" spans="1:169" customFormat="1" ht="40.9" customHeight="1">
      <c r="A12" s="1"/>
      <c r="B12" s="218"/>
      <c r="C12" s="129">
        <v>4</v>
      </c>
      <c r="D12" s="29" t="s">
        <v>17</v>
      </c>
      <c r="E12" s="29" t="s">
        <v>635</v>
      </c>
      <c r="F12" s="45" t="s">
        <v>164</v>
      </c>
      <c r="G12" s="29" t="s">
        <v>19</v>
      </c>
      <c r="H12" s="92">
        <f t="shared" si="0"/>
        <v>8333.3333333333339</v>
      </c>
      <c r="I12" s="44">
        <v>10000</v>
      </c>
      <c r="J12" s="29" t="s">
        <v>128</v>
      </c>
      <c r="K12" s="29" t="s">
        <v>21</v>
      </c>
      <c r="L12" s="45" t="s">
        <v>28</v>
      </c>
      <c r="M12" s="45" t="s">
        <v>32</v>
      </c>
      <c r="N12" s="45" t="s">
        <v>250</v>
      </c>
      <c r="O12" s="45" t="s">
        <v>160</v>
      </c>
      <c r="P12" s="45" t="s">
        <v>372</v>
      </c>
      <c r="Q12" s="3"/>
      <c r="R12" s="238"/>
      <c r="S12" s="19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</row>
    <row r="13" spans="1:169" customFormat="1" ht="40.9" customHeight="1">
      <c r="A13" s="1"/>
      <c r="B13" s="218"/>
      <c r="C13" s="129">
        <v>5</v>
      </c>
      <c r="D13" s="29" t="s">
        <v>17</v>
      </c>
      <c r="E13" s="29" t="s">
        <v>576</v>
      </c>
      <c r="F13" s="45" t="s">
        <v>572</v>
      </c>
      <c r="G13" s="29" t="s">
        <v>19</v>
      </c>
      <c r="H13" s="92">
        <f t="shared" si="0"/>
        <v>1242559.1666666667</v>
      </c>
      <c r="I13" s="44">
        <v>1491071</v>
      </c>
      <c r="J13" s="29" t="s">
        <v>128</v>
      </c>
      <c r="K13" s="29" t="s">
        <v>21</v>
      </c>
      <c r="L13" s="45" t="s">
        <v>567</v>
      </c>
      <c r="M13" s="45" t="s">
        <v>32</v>
      </c>
      <c r="N13" s="45" t="s">
        <v>250</v>
      </c>
      <c r="O13" s="45"/>
      <c r="P13" s="45" t="s">
        <v>565</v>
      </c>
      <c r="Q13" s="3"/>
      <c r="R13" s="238"/>
      <c r="S13" s="19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</row>
    <row r="14" spans="1:169" customFormat="1" ht="40.9" customHeight="1">
      <c r="A14" s="1"/>
      <c r="B14" s="218"/>
      <c r="C14" s="129">
        <v>6</v>
      </c>
      <c r="D14" s="29" t="s">
        <v>17</v>
      </c>
      <c r="E14" s="29" t="s">
        <v>577</v>
      </c>
      <c r="F14" s="45" t="s">
        <v>573</v>
      </c>
      <c r="G14" s="29" t="s">
        <v>19</v>
      </c>
      <c r="H14" s="92">
        <f t="shared" si="0"/>
        <v>41666.666666666672</v>
      </c>
      <c r="I14" s="44">
        <v>50000</v>
      </c>
      <c r="J14" s="29" t="s">
        <v>128</v>
      </c>
      <c r="K14" s="29" t="s">
        <v>21</v>
      </c>
      <c r="L14" s="45" t="s">
        <v>567</v>
      </c>
      <c r="M14" s="45" t="s">
        <v>32</v>
      </c>
      <c r="N14" s="45" t="s">
        <v>250</v>
      </c>
      <c r="O14" s="45"/>
      <c r="P14" s="45" t="s">
        <v>565</v>
      </c>
      <c r="Q14" s="3"/>
      <c r="R14" s="238"/>
      <c r="S14" s="19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</row>
    <row r="15" spans="1:169" customFormat="1" ht="40.9" customHeight="1">
      <c r="A15" s="1"/>
      <c r="B15" s="218"/>
      <c r="C15" s="129">
        <v>7</v>
      </c>
      <c r="D15" s="29" t="s">
        <v>17</v>
      </c>
      <c r="E15" s="29" t="s">
        <v>577</v>
      </c>
      <c r="F15" s="45" t="s">
        <v>574</v>
      </c>
      <c r="G15" s="29" t="s">
        <v>19</v>
      </c>
      <c r="H15" s="92">
        <f t="shared" si="0"/>
        <v>7500</v>
      </c>
      <c r="I15" s="44">
        <v>9000</v>
      </c>
      <c r="J15" s="29" t="s">
        <v>128</v>
      </c>
      <c r="K15" s="29" t="s">
        <v>21</v>
      </c>
      <c r="L15" s="45" t="s">
        <v>567</v>
      </c>
      <c r="M15" s="45" t="s">
        <v>32</v>
      </c>
      <c r="N15" s="45" t="s">
        <v>250</v>
      </c>
      <c r="O15" s="45"/>
      <c r="P15" s="45" t="s">
        <v>571</v>
      </c>
      <c r="Q15" s="3"/>
      <c r="R15" s="238"/>
      <c r="S15" s="19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</row>
    <row r="16" spans="1:169" customFormat="1" ht="40.9" customHeight="1">
      <c r="A16" s="1"/>
      <c r="B16" s="218"/>
      <c r="C16" s="129">
        <v>8</v>
      </c>
      <c r="D16" s="29" t="s">
        <v>17</v>
      </c>
      <c r="E16" s="29" t="s">
        <v>578</v>
      </c>
      <c r="F16" s="45" t="s">
        <v>575</v>
      </c>
      <c r="G16" s="29" t="s">
        <v>19</v>
      </c>
      <c r="H16" s="92">
        <f t="shared" si="0"/>
        <v>125000</v>
      </c>
      <c r="I16" s="44">
        <v>150000</v>
      </c>
      <c r="J16" s="29" t="s">
        <v>128</v>
      </c>
      <c r="K16" s="29" t="s">
        <v>21</v>
      </c>
      <c r="L16" s="45" t="s">
        <v>567</v>
      </c>
      <c r="M16" s="45" t="s">
        <v>32</v>
      </c>
      <c r="N16" s="45" t="s">
        <v>250</v>
      </c>
      <c r="O16" s="45"/>
      <c r="P16" s="45" t="s">
        <v>565</v>
      </c>
      <c r="Q16" s="3"/>
      <c r="R16" s="238"/>
      <c r="S16" s="19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</row>
    <row r="17" spans="1:169" customFormat="1" ht="40.9" customHeight="1">
      <c r="A17" s="1"/>
      <c r="B17" s="218"/>
      <c r="C17" s="129">
        <v>9</v>
      </c>
      <c r="D17" s="29" t="s">
        <v>17</v>
      </c>
      <c r="E17" s="29" t="s">
        <v>578</v>
      </c>
      <c r="F17" s="45" t="s">
        <v>584</v>
      </c>
      <c r="G17" s="29" t="s">
        <v>19</v>
      </c>
      <c r="H17" s="92">
        <f t="shared" si="0"/>
        <v>100000</v>
      </c>
      <c r="I17" s="44">
        <v>120000</v>
      </c>
      <c r="J17" s="29" t="s">
        <v>128</v>
      </c>
      <c r="K17" s="29" t="s">
        <v>21</v>
      </c>
      <c r="L17" s="45" t="s">
        <v>567</v>
      </c>
      <c r="M17" s="45" t="s">
        <v>32</v>
      </c>
      <c r="N17" s="45" t="s">
        <v>250</v>
      </c>
      <c r="O17" s="45"/>
      <c r="P17" s="45" t="s">
        <v>565</v>
      </c>
      <c r="Q17" s="3"/>
      <c r="R17" s="238"/>
      <c r="S17" s="19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</row>
    <row r="18" spans="1:169" customFormat="1" ht="40.9" customHeight="1">
      <c r="A18" s="1"/>
      <c r="B18" s="218"/>
      <c r="C18" s="129">
        <v>10</v>
      </c>
      <c r="D18" s="29" t="s">
        <v>17</v>
      </c>
      <c r="E18" s="29" t="s">
        <v>578</v>
      </c>
      <c r="F18" s="45" t="s">
        <v>585</v>
      </c>
      <c r="G18" s="29" t="s">
        <v>19</v>
      </c>
      <c r="H18" s="92">
        <f t="shared" si="0"/>
        <v>125000</v>
      </c>
      <c r="I18" s="44">
        <v>150000</v>
      </c>
      <c r="J18" s="29" t="s">
        <v>128</v>
      </c>
      <c r="K18" s="29" t="s">
        <v>21</v>
      </c>
      <c r="L18" s="45" t="s">
        <v>567</v>
      </c>
      <c r="M18" s="45" t="s">
        <v>32</v>
      </c>
      <c r="N18" s="45" t="s">
        <v>250</v>
      </c>
      <c r="O18" s="45"/>
      <c r="P18" s="45" t="s">
        <v>565</v>
      </c>
      <c r="Q18" s="3"/>
      <c r="R18" s="238"/>
      <c r="S18" s="19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</row>
    <row r="19" spans="1:169" customFormat="1" ht="40.9" customHeight="1">
      <c r="A19" s="1"/>
      <c r="B19" s="218"/>
      <c r="C19" s="129">
        <v>11</v>
      </c>
      <c r="D19" s="29" t="s">
        <v>17</v>
      </c>
      <c r="E19" s="29" t="s">
        <v>576</v>
      </c>
      <c r="F19" s="45" t="s">
        <v>131</v>
      </c>
      <c r="G19" s="29" t="s">
        <v>19</v>
      </c>
      <c r="H19" s="92">
        <f t="shared" si="0"/>
        <v>29166.666666666668</v>
      </c>
      <c r="I19" s="44">
        <v>35000</v>
      </c>
      <c r="J19" s="29" t="s">
        <v>20</v>
      </c>
      <c r="K19" s="29" t="s">
        <v>21</v>
      </c>
      <c r="L19" s="45" t="s">
        <v>28</v>
      </c>
      <c r="M19" s="45" t="s">
        <v>32</v>
      </c>
      <c r="N19" s="45" t="s">
        <v>250</v>
      </c>
      <c r="O19" s="45"/>
      <c r="P19" s="45" t="s">
        <v>340</v>
      </c>
      <c r="Q19" s="3"/>
      <c r="R19" s="238"/>
      <c r="S19" s="18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</row>
    <row r="20" spans="1:169" customFormat="1" ht="40.9" customHeight="1">
      <c r="A20" s="1"/>
      <c r="B20" s="218"/>
      <c r="C20" s="129">
        <v>12</v>
      </c>
      <c r="D20" s="29" t="s">
        <v>17</v>
      </c>
      <c r="E20" s="29" t="s">
        <v>576</v>
      </c>
      <c r="F20" s="45" t="s">
        <v>132</v>
      </c>
      <c r="G20" s="29" t="s">
        <v>19</v>
      </c>
      <c r="H20" s="92">
        <f t="shared" si="0"/>
        <v>18333.333333333336</v>
      </c>
      <c r="I20" s="44">
        <v>22000</v>
      </c>
      <c r="J20" s="29" t="s">
        <v>20</v>
      </c>
      <c r="K20" s="29" t="s">
        <v>21</v>
      </c>
      <c r="L20" s="45" t="s">
        <v>28</v>
      </c>
      <c r="M20" s="45" t="s">
        <v>32</v>
      </c>
      <c r="N20" s="45" t="s">
        <v>25</v>
      </c>
      <c r="O20" s="45"/>
      <c r="P20" s="45" t="s">
        <v>340</v>
      </c>
      <c r="Q20" s="3"/>
      <c r="R20" s="238"/>
      <c r="S20" s="18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</row>
    <row r="21" spans="1:169" customFormat="1" ht="40.9" customHeight="1">
      <c r="A21" s="1"/>
      <c r="B21" s="218"/>
      <c r="C21" s="129">
        <v>13</v>
      </c>
      <c r="D21" s="29" t="s">
        <v>17</v>
      </c>
      <c r="E21" s="29" t="s">
        <v>167</v>
      </c>
      <c r="F21" s="45" t="s">
        <v>134</v>
      </c>
      <c r="G21" s="29" t="s">
        <v>19</v>
      </c>
      <c r="H21" s="92">
        <f t="shared" si="0"/>
        <v>1625000</v>
      </c>
      <c r="I21" s="44">
        <v>1950000</v>
      </c>
      <c r="J21" s="29" t="s">
        <v>20</v>
      </c>
      <c r="K21" s="29" t="s">
        <v>21</v>
      </c>
      <c r="L21" s="45" t="s">
        <v>28</v>
      </c>
      <c r="M21" s="45" t="s">
        <v>29</v>
      </c>
      <c r="N21" s="45" t="s">
        <v>25</v>
      </c>
      <c r="O21" s="45"/>
      <c r="P21" s="45" t="s">
        <v>340</v>
      </c>
      <c r="Q21" s="3"/>
      <c r="R21" s="238"/>
      <c r="S21" s="18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</row>
    <row r="22" spans="1:169" customFormat="1" ht="40.9" customHeight="1">
      <c r="A22" s="1"/>
      <c r="B22" s="218"/>
      <c r="C22" s="129">
        <v>14</v>
      </c>
      <c r="D22" s="29" t="s">
        <v>17</v>
      </c>
      <c r="E22" s="29" t="s">
        <v>167</v>
      </c>
      <c r="F22" s="45" t="s">
        <v>135</v>
      </c>
      <c r="G22" s="29" t="s">
        <v>19</v>
      </c>
      <c r="H22" s="92">
        <f t="shared" si="0"/>
        <v>1402500</v>
      </c>
      <c r="I22" s="44">
        <v>1683000</v>
      </c>
      <c r="J22" s="29" t="s">
        <v>20</v>
      </c>
      <c r="K22" s="29" t="s">
        <v>21</v>
      </c>
      <c r="L22" s="45" t="s">
        <v>136</v>
      </c>
      <c r="M22" s="45" t="s">
        <v>32</v>
      </c>
      <c r="N22" s="45" t="s">
        <v>25</v>
      </c>
      <c r="O22" s="45"/>
      <c r="P22" s="45" t="s">
        <v>340</v>
      </c>
      <c r="Q22" s="3"/>
      <c r="R22" s="238"/>
      <c r="S22" s="18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</row>
    <row r="23" spans="1:169" customFormat="1" ht="40.9" customHeight="1">
      <c r="A23" s="1"/>
      <c r="B23" s="218"/>
      <c r="C23" s="129">
        <v>15</v>
      </c>
      <c r="D23" s="29" t="s">
        <v>17</v>
      </c>
      <c r="E23" s="29" t="s">
        <v>167</v>
      </c>
      <c r="F23" s="45" t="s">
        <v>137</v>
      </c>
      <c r="G23" s="29" t="s">
        <v>19</v>
      </c>
      <c r="H23" s="92">
        <f t="shared" si="0"/>
        <v>1333333.3333333335</v>
      </c>
      <c r="I23" s="44">
        <v>1600000</v>
      </c>
      <c r="J23" s="29" t="s">
        <v>20</v>
      </c>
      <c r="K23" s="29" t="s">
        <v>21</v>
      </c>
      <c r="L23" s="45" t="s">
        <v>138</v>
      </c>
      <c r="M23" s="45" t="s">
        <v>29</v>
      </c>
      <c r="N23" s="45" t="s">
        <v>250</v>
      </c>
      <c r="O23" s="45"/>
      <c r="P23" s="45" t="s">
        <v>340</v>
      </c>
      <c r="Q23" s="3"/>
      <c r="R23" s="238"/>
      <c r="S23" s="18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</row>
    <row r="24" spans="1:169" customFormat="1" ht="40.9" customHeight="1">
      <c r="A24" s="1"/>
      <c r="B24" s="218"/>
      <c r="C24" s="129">
        <v>16</v>
      </c>
      <c r="D24" s="29" t="s">
        <v>17</v>
      </c>
      <c r="E24" s="29" t="s">
        <v>167</v>
      </c>
      <c r="F24" s="45" t="s">
        <v>139</v>
      </c>
      <c r="G24" s="29" t="s">
        <v>19</v>
      </c>
      <c r="H24" s="92">
        <f t="shared" si="0"/>
        <v>1056530</v>
      </c>
      <c r="I24" s="44">
        <v>1267836</v>
      </c>
      <c r="J24" s="29" t="s">
        <v>20</v>
      </c>
      <c r="K24" s="29" t="s">
        <v>21</v>
      </c>
      <c r="L24" s="45" t="s">
        <v>136</v>
      </c>
      <c r="M24" s="45" t="s">
        <v>32</v>
      </c>
      <c r="N24" s="45" t="s">
        <v>25</v>
      </c>
      <c r="O24" s="45"/>
      <c r="P24" s="45" t="s">
        <v>340</v>
      </c>
      <c r="Q24" s="3"/>
      <c r="R24" s="238"/>
      <c r="S24" s="18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</row>
    <row r="25" spans="1:169" customFormat="1" ht="40.9" customHeight="1">
      <c r="A25" s="1"/>
      <c r="B25" s="218"/>
      <c r="C25" s="129">
        <v>17</v>
      </c>
      <c r="D25" s="29" t="s">
        <v>17</v>
      </c>
      <c r="E25" s="29" t="s">
        <v>167</v>
      </c>
      <c r="F25" s="45" t="s">
        <v>140</v>
      </c>
      <c r="G25" s="29" t="s">
        <v>19</v>
      </c>
      <c r="H25" s="92">
        <f t="shared" si="0"/>
        <v>775000</v>
      </c>
      <c r="I25" s="44">
        <v>930000</v>
      </c>
      <c r="J25" s="29" t="s">
        <v>20</v>
      </c>
      <c r="K25" s="29" t="s">
        <v>21</v>
      </c>
      <c r="L25" s="45" t="s">
        <v>28</v>
      </c>
      <c r="M25" s="45" t="s">
        <v>32</v>
      </c>
      <c r="N25" s="45" t="s">
        <v>25</v>
      </c>
      <c r="O25" s="45"/>
      <c r="P25" s="45" t="s">
        <v>340</v>
      </c>
      <c r="Q25" s="3"/>
      <c r="R25" s="238"/>
      <c r="S25" s="18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</row>
    <row r="26" spans="1:169" customFormat="1" ht="40.9" customHeight="1">
      <c r="A26" s="1"/>
      <c r="B26" s="218"/>
      <c r="C26" s="129">
        <v>18</v>
      </c>
      <c r="D26" s="29" t="s">
        <v>17</v>
      </c>
      <c r="E26" s="29" t="s">
        <v>167</v>
      </c>
      <c r="F26" s="45" t="s">
        <v>141</v>
      </c>
      <c r="G26" s="29" t="s">
        <v>19</v>
      </c>
      <c r="H26" s="92">
        <f t="shared" si="0"/>
        <v>455000</v>
      </c>
      <c r="I26" s="44">
        <v>546000</v>
      </c>
      <c r="J26" s="29" t="s">
        <v>20</v>
      </c>
      <c r="K26" s="29" t="s">
        <v>21</v>
      </c>
      <c r="L26" s="45" t="s">
        <v>28</v>
      </c>
      <c r="M26" s="45" t="s">
        <v>32</v>
      </c>
      <c r="N26" s="45" t="s">
        <v>25</v>
      </c>
      <c r="O26" s="45"/>
      <c r="P26" s="45" t="s">
        <v>340</v>
      </c>
      <c r="Q26" s="3"/>
      <c r="R26" s="238"/>
      <c r="S26" s="18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</row>
    <row r="27" spans="1:169" customFormat="1" ht="40.9" customHeight="1">
      <c r="A27" s="1"/>
      <c r="B27" s="218"/>
      <c r="C27" s="129">
        <v>19</v>
      </c>
      <c r="D27" s="29" t="s">
        <v>17</v>
      </c>
      <c r="E27" s="29" t="s">
        <v>167</v>
      </c>
      <c r="F27" s="45" t="s">
        <v>142</v>
      </c>
      <c r="G27" s="29" t="s">
        <v>19</v>
      </c>
      <c r="H27" s="92">
        <f t="shared" si="0"/>
        <v>375000</v>
      </c>
      <c r="I27" s="44">
        <v>450000</v>
      </c>
      <c r="J27" s="29" t="s">
        <v>20</v>
      </c>
      <c r="K27" s="29" t="s">
        <v>21</v>
      </c>
      <c r="L27" s="45" t="s">
        <v>28</v>
      </c>
      <c r="M27" s="45" t="s">
        <v>29</v>
      </c>
      <c r="N27" s="45" t="s">
        <v>25</v>
      </c>
      <c r="O27" s="45"/>
      <c r="P27" s="45" t="s">
        <v>340</v>
      </c>
      <c r="Q27" s="3"/>
      <c r="R27" s="238"/>
      <c r="S27" s="18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</row>
    <row r="28" spans="1:169" customFormat="1" ht="40.9" customHeight="1">
      <c r="A28" s="1"/>
      <c r="B28" s="218"/>
      <c r="C28" s="129">
        <v>20</v>
      </c>
      <c r="D28" s="29" t="s">
        <v>17</v>
      </c>
      <c r="E28" s="29" t="s">
        <v>167</v>
      </c>
      <c r="F28" s="45" t="s">
        <v>143</v>
      </c>
      <c r="G28" s="29" t="s">
        <v>19</v>
      </c>
      <c r="H28" s="92">
        <f t="shared" si="0"/>
        <v>333333.33333333337</v>
      </c>
      <c r="I28" s="44">
        <v>400000</v>
      </c>
      <c r="J28" s="29" t="s">
        <v>20</v>
      </c>
      <c r="K28" s="29" t="s">
        <v>21</v>
      </c>
      <c r="L28" s="45" t="s">
        <v>28</v>
      </c>
      <c r="M28" s="45" t="s">
        <v>29</v>
      </c>
      <c r="N28" s="45" t="s">
        <v>25</v>
      </c>
      <c r="O28" s="45"/>
      <c r="P28" s="45" t="s">
        <v>340</v>
      </c>
      <c r="Q28" s="3"/>
      <c r="R28" s="238"/>
      <c r="S28" s="18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</row>
    <row r="29" spans="1:169" customFormat="1" ht="40.9" customHeight="1">
      <c r="A29" s="1"/>
      <c r="B29" s="218"/>
      <c r="C29" s="129">
        <v>21</v>
      </c>
      <c r="D29" s="29" t="s">
        <v>17</v>
      </c>
      <c r="E29" s="29" t="s">
        <v>167</v>
      </c>
      <c r="F29" s="45" t="s">
        <v>144</v>
      </c>
      <c r="G29" s="29" t="s">
        <v>19</v>
      </c>
      <c r="H29" s="92">
        <f t="shared" si="0"/>
        <v>113715.20833333334</v>
      </c>
      <c r="I29" s="44">
        <v>136458.25</v>
      </c>
      <c r="J29" s="29" t="s">
        <v>20</v>
      </c>
      <c r="K29" s="29" t="s">
        <v>21</v>
      </c>
      <c r="L29" s="45" t="s">
        <v>28</v>
      </c>
      <c r="M29" s="45" t="s">
        <v>32</v>
      </c>
      <c r="N29" s="45" t="s">
        <v>250</v>
      </c>
      <c r="O29" s="45"/>
      <c r="P29" s="45" t="s">
        <v>340</v>
      </c>
      <c r="Q29" s="3"/>
      <c r="R29" s="238"/>
      <c r="S29" s="18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</row>
    <row r="30" spans="1:169" customFormat="1" ht="40.9" customHeight="1">
      <c r="A30" s="1"/>
      <c r="B30" s="218"/>
      <c r="C30" s="129">
        <v>22</v>
      </c>
      <c r="D30" s="29" t="s">
        <v>17</v>
      </c>
      <c r="E30" s="29" t="s">
        <v>146</v>
      </c>
      <c r="F30" s="45" t="s">
        <v>320</v>
      </c>
      <c r="G30" s="29" t="s">
        <v>19</v>
      </c>
      <c r="H30" s="92">
        <f t="shared" si="0"/>
        <v>100000</v>
      </c>
      <c r="I30" s="44">
        <v>120000</v>
      </c>
      <c r="J30" s="29" t="s">
        <v>20</v>
      </c>
      <c r="K30" s="29" t="s">
        <v>21</v>
      </c>
      <c r="L30" s="45" t="s">
        <v>28</v>
      </c>
      <c r="M30" s="45" t="s">
        <v>32</v>
      </c>
      <c r="N30" s="45" t="s">
        <v>250</v>
      </c>
      <c r="O30" s="45"/>
      <c r="P30" s="45" t="s">
        <v>340</v>
      </c>
      <c r="Q30" s="3"/>
      <c r="R30" s="238"/>
      <c r="S30" s="18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</row>
    <row r="31" spans="1:169" customFormat="1" ht="40.9" customHeight="1">
      <c r="A31" s="1"/>
      <c r="B31" s="218"/>
      <c r="C31" s="129">
        <v>23</v>
      </c>
      <c r="D31" s="29" t="s">
        <v>17</v>
      </c>
      <c r="E31" s="29" t="s">
        <v>146</v>
      </c>
      <c r="F31" s="45" t="s">
        <v>570</v>
      </c>
      <c r="G31" s="29" t="s">
        <v>19</v>
      </c>
      <c r="H31" s="92">
        <f t="shared" si="0"/>
        <v>2112000</v>
      </c>
      <c r="I31" s="44">
        <v>2534400</v>
      </c>
      <c r="J31" s="29" t="s">
        <v>128</v>
      </c>
      <c r="K31" s="29" t="s">
        <v>21</v>
      </c>
      <c r="L31" s="45" t="s">
        <v>567</v>
      </c>
      <c r="M31" s="45" t="s">
        <v>32</v>
      </c>
      <c r="N31" s="45" t="s">
        <v>250</v>
      </c>
      <c r="O31" s="45"/>
      <c r="P31" s="45" t="s">
        <v>571</v>
      </c>
      <c r="Q31" s="3"/>
      <c r="R31" s="238"/>
      <c r="S31" s="18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</row>
    <row r="32" spans="1:169" customFormat="1" ht="40.9" customHeight="1">
      <c r="A32" s="1"/>
      <c r="B32" s="218"/>
      <c r="C32" s="129">
        <v>24</v>
      </c>
      <c r="D32" s="29" t="s">
        <v>17</v>
      </c>
      <c r="E32" s="29" t="s">
        <v>147</v>
      </c>
      <c r="F32" s="45" t="s">
        <v>148</v>
      </c>
      <c r="G32" s="29" t="s">
        <v>19</v>
      </c>
      <c r="H32" s="92">
        <f t="shared" si="0"/>
        <v>25000</v>
      </c>
      <c r="I32" s="44">
        <v>30000</v>
      </c>
      <c r="J32" s="29" t="s">
        <v>20</v>
      </c>
      <c r="K32" s="29" t="s">
        <v>21</v>
      </c>
      <c r="L32" s="45" t="s">
        <v>28</v>
      </c>
      <c r="M32" s="45" t="s">
        <v>32</v>
      </c>
      <c r="N32" s="45" t="s">
        <v>25</v>
      </c>
      <c r="O32" s="45"/>
      <c r="P32" s="45" t="s">
        <v>340</v>
      </c>
      <c r="Q32" s="3"/>
      <c r="R32" s="238"/>
      <c r="S32" s="18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</row>
    <row r="33" spans="1:169" customFormat="1" ht="40.9" customHeight="1">
      <c r="A33" s="1"/>
      <c r="B33" s="218"/>
      <c r="C33" s="129">
        <v>25</v>
      </c>
      <c r="D33" s="29" t="s">
        <v>17</v>
      </c>
      <c r="E33" s="29" t="s">
        <v>147</v>
      </c>
      <c r="F33" s="45" t="s">
        <v>149</v>
      </c>
      <c r="G33" s="29" t="s">
        <v>19</v>
      </c>
      <c r="H33" s="92">
        <f t="shared" si="0"/>
        <v>12500</v>
      </c>
      <c r="I33" s="44">
        <v>15000</v>
      </c>
      <c r="J33" s="29" t="s">
        <v>20</v>
      </c>
      <c r="K33" s="29" t="s">
        <v>21</v>
      </c>
      <c r="L33" s="45" t="s">
        <v>28</v>
      </c>
      <c r="M33" s="45" t="s">
        <v>32</v>
      </c>
      <c r="N33" s="45" t="s">
        <v>25</v>
      </c>
      <c r="O33" s="45"/>
      <c r="P33" s="45" t="s">
        <v>340</v>
      </c>
      <c r="Q33" s="3"/>
      <c r="R33" s="238"/>
      <c r="S33" s="18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</row>
    <row r="34" spans="1:169" customFormat="1" ht="40.9" customHeight="1">
      <c r="A34" s="1"/>
      <c r="B34" s="218"/>
      <c r="C34" s="129">
        <v>26</v>
      </c>
      <c r="D34" s="29" t="s">
        <v>17</v>
      </c>
      <c r="E34" s="29" t="s">
        <v>150</v>
      </c>
      <c r="F34" s="45" t="s">
        <v>151</v>
      </c>
      <c r="G34" s="29" t="s">
        <v>19</v>
      </c>
      <c r="H34" s="92">
        <f t="shared" si="0"/>
        <v>6402430</v>
      </c>
      <c r="I34" s="44">
        <v>7682916</v>
      </c>
      <c r="J34" s="29" t="s">
        <v>20</v>
      </c>
      <c r="K34" s="29" t="s">
        <v>21</v>
      </c>
      <c r="L34" s="45" t="s">
        <v>152</v>
      </c>
      <c r="M34" s="45" t="s">
        <v>153</v>
      </c>
      <c r="N34" s="45" t="s">
        <v>25</v>
      </c>
      <c r="O34" s="45"/>
      <c r="P34" s="45" t="s">
        <v>340</v>
      </c>
      <c r="Q34" s="3"/>
      <c r="R34" s="238"/>
      <c r="S34" s="18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</row>
    <row r="35" spans="1:169" customFormat="1" ht="40.9" customHeight="1">
      <c r="A35" s="1"/>
      <c r="B35" s="218"/>
      <c r="C35" s="129">
        <v>27</v>
      </c>
      <c r="D35" s="29" t="s">
        <v>17</v>
      </c>
      <c r="E35" s="29" t="s">
        <v>157</v>
      </c>
      <c r="F35" s="45" t="s">
        <v>154</v>
      </c>
      <c r="G35" s="29" t="s">
        <v>19</v>
      </c>
      <c r="H35" s="92">
        <f t="shared" si="0"/>
        <v>12500</v>
      </c>
      <c r="I35" s="44">
        <v>15000</v>
      </c>
      <c r="J35" s="29" t="s">
        <v>20</v>
      </c>
      <c r="K35" s="29" t="s">
        <v>21</v>
      </c>
      <c r="L35" s="45" t="s">
        <v>28</v>
      </c>
      <c r="M35" s="45" t="s">
        <v>32</v>
      </c>
      <c r="N35" s="45" t="s">
        <v>250</v>
      </c>
      <c r="O35" s="45"/>
      <c r="P35" s="45" t="s">
        <v>340</v>
      </c>
      <c r="Q35" s="3"/>
      <c r="R35" s="238"/>
      <c r="S35" s="18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</row>
    <row r="36" spans="1:169" customFormat="1" ht="40.9" customHeight="1">
      <c r="A36" s="1"/>
      <c r="B36" s="218"/>
      <c r="C36" s="129">
        <v>28</v>
      </c>
      <c r="D36" s="29" t="s">
        <v>17</v>
      </c>
      <c r="E36" s="29" t="s">
        <v>157</v>
      </c>
      <c r="F36" s="45" t="s">
        <v>155</v>
      </c>
      <c r="G36" s="29" t="s">
        <v>19</v>
      </c>
      <c r="H36" s="92">
        <f t="shared" si="0"/>
        <v>8333.3333333333339</v>
      </c>
      <c r="I36" s="44">
        <v>10000</v>
      </c>
      <c r="J36" s="29" t="s">
        <v>20</v>
      </c>
      <c r="K36" s="29" t="s">
        <v>21</v>
      </c>
      <c r="L36" s="45" t="s">
        <v>28</v>
      </c>
      <c r="M36" s="45" t="s">
        <v>32</v>
      </c>
      <c r="N36" s="45" t="s">
        <v>25</v>
      </c>
      <c r="O36" s="45"/>
      <c r="P36" s="45" t="s">
        <v>340</v>
      </c>
      <c r="Q36" s="3"/>
      <c r="R36" s="238"/>
      <c r="S36" s="18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</row>
    <row r="37" spans="1:169" customFormat="1" ht="40.9" customHeight="1">
      <c r="A37" s="1"/>
      <c r="B37" s="218"/>
      <c r="C37" s="129">
        <v>29</v>
      </c>
      <c r="D37" s="29" t="s">
        <v>17</v>
      </c>
      <c r="E37" s="29" t="s">
        <v>35</v>
      </c>
      <c r="F37" s="45" t="s">
        <v>36</v>
      </c>
      <c r="G37" s="29" t="s">
        <v>19</v>
      </c>
      <c r="H37" s="92">
        <f t="shared" si="0"/>
        <v>125000</v>
      </c>
      <c r="I37" s="44">
        <v>150000</v>
      </c>
      <c r="J37" s="29" t="s">
        <v>20</v>
      </c>
      <c r="K37" s="29" t="s">
        <v>21</v>
      </c>
      <c r="L37" s="45" t="s">
        <v>28</v>
      </c>
      <c r="M37" s="45" t="s">
        <v>32</v>
      </c>
      <c r="N37" s="45" t="s">
        <v>25</v>
      </c>
      <c r="O37" s="45" t="s">
        <v>129</v>
      </c>
      <c r="P37" s="45" t="s">
        <v>340</v>
      </c>
      <c r="Q37" s="7"/>
      <c r="R37" s="238"/>
      <c r="S37" s="18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</row>
    <row r="38" spans="1:169" customFormat="1" ht="40.9" customHeight="1">
      <c r="A38" s="1"/>
      <c r="B38" s="218"/>
      <c r="C38" s="129">
        <v>30</v>
      </c>
      <c r="D38" s="29" t="s">
        <v>37</v>
      </c>
      <c r="E38" s="29" t="s">
        <v>35</v>
      </c>
      <c r="F38" s="45" t="s">
        <v>38</v>
      </c>
      <c r="G38" s="29" t="s">
        <v>19</v>
      </c>
      <c r="H38" s="92">
        <f t="shared" si="0"/>
        <v>83333.333333333343</v>
      </c>
      <c r="I38" s="44">
        <v>100000</v>
      </c>
      <c r="J38" s="29" t="s">
        <v>20</v>
      </c>
      <c r="K38" s="29" t="s">
        <v>21</v>
      </c>
      <c r="L38" s="45" t="s">
        <v>28</v>
      </c>
      <c r="M38" s="45" t="s">
        <v>32</v>
      </c>
      <c r="N38" s="45" t="s">
        <v>25</v>
      </c>
      <c r="O38" s="45" t="s">
        <v>129</v>
      </c>
      <c r="P38" s="45" t="s">
        <v>340</v>
      </c>
      <c r="Q38" s="7"/>
      <c r="R38" s="238"/>
      <c r="S38" s="18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</row>
    <row r="39" spans="1:169" customFormat="1" ht="40.9" customHeight="1">
      <c r="A39" s="1"/>
      <c r="B39" s="218"/>
      <c r="C39" s="129">
        <v>31</v>
      </c>
      <c r="D39" s="29" t="s">
        <v>17</v>
      </c>
      <c r="E39" s="29" t="s">
        <v>35</v>
      </c>
      <c r="F39" s="45" t="s">
        <v>39</v>
      </c>
      <c r="G39" s="29" t="s">
        <v>19</v>
      </c>
      <c r="H39" s="92">
        <f t="shared" si="0"/>
        <v>25000</v>
      </c>
      <c r="I39" s="44">
        <v>30000</v>
      </c>
      <c r="J39" s="29" t="s">
        <v>20</v>
      </c>
      <c r="K39" s="29" t="s">
        <v>21</v>
      </c>
      <c r="L39" s="45" t="s">
        <v>28</v>
      </c>
      <c r="M39" s="45" t="s">
        <v>32</v>
      </c>
      <c r="N39" s="45" t="s">
        <v>25</v>
      </c>
      <c r="O39" s="45" t="s">
        <v>129</v>
      </c>
      <c r="P39" s="45" t="s">
        <v>340</v>
      </c>
      <c r="Q39" s="7"/>
      <c r="R39" s="238"/>
      <c r="S39" s="18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</row>
    <row r="40" spans="1:169" customFormat="1" ht="40.9" customHeight="1">
      <c r="A40" s="1"/>
      <c r="B40" s="218"/>
      <c r="C40" s="129">
        <v>32</v>
      </c>
      <c r="D40" s="29" t="s">
        <v>37</v>
      </c>
      <c r="E40" s="29" t="s">
        <v>35</v>
      </c>
      <c r="F40" s="45" t="s">
        <v>41</v>
      </c>
      <c r="G40" s="29" t="s">
        <v>19</v>
      </c>
      <c r="H40" s="92">
        <f t="shared" si="0"/>
        <v>15000</v>
      </c>
      <c r="I40" s="44">
        <v>18000</v>
      </c>
      <c r="J40" s="29" t="s">
        <v>20</v>
      </c>
      <c r="K40" s="29" t="s">
        <v>21</v>
      </c>
      <c r="L40" s="45" t="s">
        <v>28</v>
      </c>
      <c r="M40" s="45" t="s">
        <v>32</v>
      </c>
      <c r="N40" s="45" t="s">
        <v>25</v>
      </c>
      <c r="O40" s="45" t="s">
        <v>129</v>
      </c>
      <c r="P40" s="45" t="s">
        <v>340</v>
      </c>
      <c r="Q40" s="7"/>
      <c r="R40" s="238"/>
      <c r="S40" s="18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</row>
    <row r="41" spans="1:169" customFormat="1" ht="40.9" customHeight="1">
      <c r="A41" s="1"/>
      <c r="B41" s="218"/>
      <c r="C41" s="129">
        <v>33</v>
      </c>
      <c r="D41" s="29" t="s">
        <v>17</v>
      </c>
      <c r="E41" s="29" t="s">
        <v>48</v>
      </c>
      <c r="F41" s="45" t="s">
        <v>49</v>
      </c>
      <c r="G41" s="29" t="s">
        <v>19</v>
      </c>
      <c r="H41" s="92">
        <f t="shared" si="0"/>
        <v>83333.333333333343</v>
      </c>
      <c r="I41" s="44">
        <v>100000</v>
      </c>
      <c r="J41" s="29" t="s">
        <v>20</v>
      </c>
      <c r="K41" s="29" t="s">
        <v>21</v>
      </c>
      <c r="L41" s="45" t="s">
        <v>28</v>
      </c>
      <c r="M41" s="45" t="s">
        <v>32</v>
      </c>
      <c r="N41" s="45" t="s">
        <v>250</v>
      </c>
      <c r="O41" s="45" t="s">
        <v>129</v>
      </c>
      <c r="P41" s="45" t="s">
        <v>340</v>
      </c>
      <c r="Q41" s="7"/>
      <c r="R41" s="238"/>
      <c r="S41" s="18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</row>
    <row r="42" spans="1:169" customFormat="1" ht="40.9" customHeight="1">
      <c r="A42" s="1"/>
      <c r="B42" s="218"/>
      <c r="C42" s="129">
        <v>34</v>
      </c>
      <c r="D42" s="29" t="s">
        <v>17</v>
      </c>
      <c r="E42" s="29" t="s">
        <v>48</v>
      </c>
      <c r="F42" s="45" t="s">
        <v>50</v>
      </c>
      <c r="G42" s="29" t="s">
        <v>19</v>
      </c>
      <c r="H42" s="92">
        <f t="shared" si="0"/>
        <v>29166.666666666668</v>
      </c>
      <c r="I42" s="44">
        <v>35000</v>
      </c>
      <c r="J42" s="29" t="s">
        <v>20</v>
      </c>
      <c r="K42" s="29" t="s">
        <v>21</v>
      </c>
      <c r="L42" s="45" t="s">
        <v>28</v>
      </c>
      <c r="M42" s="45" t="s">
        <v>32</v>
      </c>
      <c r="N42" s="45" t="s">
        <v>250</v>
      </c>
      <c r="O42" s="45" t="s">
        <v>129</v>
      </c>
      <c r="P42" s="45" t="s">
        <v>340</v>
      </c>
      <c r="Q42" s="7"/>
      <c r="R42" s="238"/>
      <c r="S42" s="18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</row>
    <row r="43" spans="1:169" customFormat="1" ht="40.9" customHeight="1">
      <c r="A43" s="1"/>
      <c r="B43" s="218"/>
      <c r="C43" s="129">
        <v>35</v>
      </c>
      <c r="D43" s="29" t="s">
        <v>37</v>
      </c>
      <c r="E43" s="29" t="s">
        <v>48</v>
      </c>
      <c r="F43" s="45" t="s">
        <v>51</v>
      </c>
      <c r="G43" s="29" t="s">
        <v>19</v>
      </c>
      <c r="H43" s="92">
        <f t="shared" si="0"/>
        <v>5000</v>
      </c>
      <c r="I43" s="44">
        <v>6000</v>
      </c>
      <c r="J43" s="29" t="s">
        <v>20</v>
      </c>
      <c r="K43" s="29" t="s">
        <v>21</v>
      </c>
      <c r="L43" s="45" t="s">
        <v>28</v>
      </c>
      <c r="M43" s="45" t="s">
        <v>32</v>
      </c>
      <c r="N43" s="45" t="s">
        <v>250</v>
      </c>
      <c r="O43" s="45" t="s">
        <v>129</v>
      </c>
      <c r="P43" s="45" t="s">
        <v>340</v>
      </c>
      <c r="Q43" s="7"/>
      <c r="R43" s="238"/>
      <c r="S43" s="18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</row>
    <row r="44" spans="1:169" customFormat="1" ht="40.9" customHeight="1">
      <c r="A44" s="1"/>
      <c r="B44" s="218"/>
      <c r="C44" s="129">
        <v>36</v>
      </c>
      <c r="D44" s="29" t="s">
        <v>37</v>
      </c>
      <c r="E44" s="29" t="s">
        <v>81</v>
      </c>
      <c r="F44" s="45" t="s">
        <v>80</v>
      </c>
      <c r="G44" s="29" t="s">
        <v>19</v>
      </c>
      <c r="H44" s="92">
        <f t="shared" si="0"/>
        <v>12500</v>
      </c>
      <c r="I44" s="44">
        <v>15000</v>
      </c>
      <c r="J44" s="29" t="s">
        <v>20</v>
      </c>
      <c r="K44" s="29" t="s">
        <v>21</v>
      </c>
      <c r="L44" s="45" t="s">
        <v>28</v>
      </c>
      <c r="M44" s="45" t="s">
        <v>32</v>
      </c>
      <c r="N44" s="45" t="s">
        <v>25</v>
      </c>
      <c r="O44" s="45" t="s">
        <v>129</v>
      </c>
      <c r="P44" s="45" t="s">
        <v>340</v>
      </c>
      <c r="Q44" s="7"/>
      <c r="R44" s="238"/>
      <c r="S44" s="18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</row>
    <row r="45" spans="1:169" customFormat="1" ht="40.9" customHeight="1">
      <c r="A45" s="1"/>
      <c r="B45" s="218"/>
      <c r="C45" s="129">
        <v>37</v>
      </c>
      <c r="D45" s="29" t="s">
        <v>17</v>
      </c>
      <c r="E45" s="29" t="s">
        <v>646</v>
      </c>
      <c r="F45" s="45" t="s">
        <v>601</v>
      </c>
      <c r="G45" s="29" t="s">
        <v>19</v>
      </c>
      <c r="H45" s="92">
        <f t="shared" si="0"/>
        <v>50000</v>
      </c>
      <c r="I45" s="44">
        <v>60000</v>
      </c>
      <c r="J45" s="29" t="s">
        <v>128</v>
      </c>
      <c r="K45" s="29" t="s">
        <v>21</v>
      </c>
      <c r="L45" s="45" t="s">
        <v>28</v>
      </c>
      <c r="M45" s="45" t="s">
        <v>32</v>
      </c>
      <c r="N45" s="45" t="s">
        <v>250</v>
      </c>
      <c r="O45" s="45"/>
      <c r="P45" s="45" t="s">
        <v>372</v>
      </c>
      <c r="Q45" s="7"/>
      <c r="R45" s="238"/>
      <c r="S45" s="18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</row>
    <row r="46" spans="1:169" customFormat="1" ht="40.9" customHeight="1">
      <c r="A46" s="1"/>
      <c r="B46" s="218"/>
      <c r="C46" s="129">
        <v>38</v>
      </c>
      <c r="D46" s="29" t="s">
        <v>17</v>
      </c>
      <c r="E46" s="29" t="s">
        <v>310</v>
      </c>
      <c r="F46" s="45" t="s">
        <v>83</v>
      </c>
      <c r="G46" s="29" t="s">
        <v>19</v>
      </c>
      <c r="H46" s="92">
        <f t="shared" si="0"/>
        <v>7500000</v>
      </c>
      <c r="I46" s="44">
        <v>9000000</v>
      </c>
      <c r="J46" s="29" t="s">
        <v>20</v>
      </c>
      <c r="K46" s="29" t="s">
        <v>21</v>
      </c>
      <c r="L46" s="45" t="s">
        <v>28</v>
      </c>
      <c r="M46" s="45" t="s">
        <v>32</v>
      </c>
      <c r="N46" s="45" t="s">
        <v>25</v>
      </c>
      <c r="O46" s="45" t="s">
        <v>129</v>
      </c>
      <c r="P46" s="134" t="s">
        <v>340</v>
      </c>
      <c r="Q46" s="29"/>
      <c r="R46" s="238"/>
      <c r="S46" s="18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</row>
    <row r="47" spans="1:169" customFormat="1" ht="40.9" customHeight="1">
      <c r="A47" s="1"/>
      <c r="B47" s="218"/>
      <c r="C47" s="129">
        <v>39</v>
      </c>
      <c r="D47" s="29" t="s">
        <v>17</v>
      </c>
      <c r="E47" s="29" t="s">
        <v>310</v>
      </c>
      <c r="F47" s="45" t="s">
        <v>84</v>
      </c>
      <c r="G47" s="29" t="s">
        <v>19</v>
      </c>
      <c r="H47" s="92">
        <f t="shared" si="0"/>
        <v>304166.66666666669</v>
      </c>
      <c r="I47" s="44">
        <v>365000</v>
      </c>
      <c r="J47" s="29" t="s">
        <v>20</v>
      </c>
      <c r="K47" s="29" t="s">
        <v>21</v>
      </c>
      <c r="L47" s="45" t="s">
        <v>28</v>
      </c>
      <c r="M47" s="45" t="s">
        <v>32</v>
      </c>
      <c r="N47" s="45" t="s">
        <v>25</v>
      </c>
      <c r="O47" s="45" t="s">
        <v>129</v>
      </c>
      <c r="P47" s="134" t="s">
        <v>340</v>
      </c>
      <c r="Q47" s="29"/>
      <c r="R47" s="238"/>
      <c r="S47" s="18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</row>
    <row r="48" spans="1:169" s="2" customFormat="1" ht="40.9" customHeight="1">
      <c r="A48" s="1"/>
      <c r="B48" s="218"/>
      <c r="C48" s="129">
        <v>40</v>
      </c>
      <c r="D48" s="29" t="s">
        <v>37</v>
      </c>
      <c r="E48" s="29" t="s">
        <v>251</v>
      </c>
      <c r="F48" s="45" t="s">
        <v>265</v>
      </c>
      <c r="G48" s="29" t="s">
        <v>19</v>
      </c>
      <c r="H48" s="92">
        <f t="shared" si="0"/>
        <v>8750</v>
      </c>
      <c r="I48" s="44">
        <v>10500</v>
      </c>
      <c r="J48" s="29" t="s">
        <v>20</v>
      </c>
      <c r="K48" s="29" t="s">
        <v>21</v>
      </c>
      <c r="L48" s="45" t="s">
        <v>266</v>
      </c>
      <c r="M48" s="45" t="s">
        <v>34</v>
      </c>
      <c r="N48" s="45" t="s">
        <v>267</v>
      </c>
      <c r="O48" s="45"/>
      <c r="P48" s="45" t="s">
        <v>340</v>
      </c>
      <c r="Q48" s="7"/>
      <c r="R48" s="238"/>
      <c r="S48" s="18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</row>
    <row r="49" spans="1:169" s="2" customFormat="1" ht="40.9" customHeight="1">
      <c r="A49" s="1"/>
      <c r="B49" s="218"/>
      <c r="C49" s="129">
        <v>41</v>
      </c>
      <c r="D49" s="29" t="s">
        <v>17</v>
      </c>
      <c r="E49" s="29" t="s">
        <v>251</v>
      </c>
      <c r="F49" s="45" t="s">
        <v>252</v>
      </c>
      <c r="G49" s="29" t="s">
        <v>19</v>
      </c>
      <c r="H49" s="92">
        <f t="shared" si="0"/>
        <v>83666.666666666672</v>
      </c>
      <c r="I49" s="44">
        <v>100400</v>
      </c>
      <c r="J49" s="29" t="s">
        <v>20</v>
      </c>
      <c r="K49" s="29" t="s">
        <v>21</v>
      </c>
      <c r="L49" s="45" t="s">
        <v>253</v>
      </c>
      <c r="M49" s="45" t="s">
        <v>34</v>
      </c>
      <c r="N49" s="45" t="s">
        <v>267</v>
      </c>
      <c r="O49" s="45"/>
      <c r="P49" s="45" t="s">
        <v>340</v>
      </c>
      <c r="Q49" s="7"/>
      <c r="R49" s="238"/>
      <c r="S49" s="18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</row>
    <row r="50" spans="1:169" s="2" customFormat="1" ht="40.9" customHeight="1">
      <c r="A50" s="1"/>
      <c r="B50" s="218"/>
      <c r="C50" s="129">
        <v>42</v>
      </c>
      <c r="D50" s="29" t="s">
        <v>17</v>
      </c>
      <c r="E50" s="29" t="s">
        <v>251</v>
      </c>
      <c r="F50" s="45" t="s">
        <v>255</v>
      </c>
      <c r="G50" s="29" t="s">
        <v>19</v>
      </c>
      <c r="H50" s="92">
        <f t="shared" si="0"/>
        <v>80416.666666666672</v>
      </c>
      <c r="I50" s="44">
        <v>96500</v>
      </c>
      <c r="J50" s="29" t="s">
        <v>20</v>
      </c>
      <c r="K50" s="29" t="s">
        <v>21</v>
      </c>
      <c r="L50" s="45" t="s">
        <v>256</v>
      </c>
      <c r="M50" s="45" t="s">
        <v>34</v>
      </c>
      <c r="N50" s="45" t="s">
        <v>267</v>
      </c>
      <c r="O50" s="45"/>
      <c r="P50" s="45" t="s">
        <v>340</v>
      </c>
      <c r="Q50" s="7"/>
      <c r="R50" s="238"/>
      <c r="S50" s="18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</row>
    <row r="51" spans="1:169" s="2" customFormat="1" ht="40.9" customHeight="1">
      <c r="A51" s="1"/>
      <c r="B51" s="218"/>
      <c r="C51" s="129">
        <v>43</v>
      </c>
      <c r="D51" s="29" t="s">
        <v>17</v>
      </c>
      <c r="E51" s="29" t="s">
        <v>251</v>
      </c>
      <c r="F51" s="45" t="s">
        <v>257</v>
      </c>
      <c r="G51" s="29" t="s">
        <v>19</v>
      </c>
      <c r="H51" s="92">
        <f t="shared" si="0"/>
        <v>74166.666666666672</v>
      </c>
      <c r="I51" s="44">
        <v>89000</v>
      </c>
      <c r="J51" s="29" t="s">
        <v>128</v>
      </c>
      <c r="K51" s="29" t="s">
        <v>21</v>
      </c>
      <c r="L51" s="45" t="s">
        <v>258</v>
      </c>
      <c r="M51" s="45" t="s">
        <v>34</v>
      </c>
      <c r="N51" s="45" t="s">
        <v>267</v>
      </c>
      <c r="O51" s="45" t="s">
        <v>371</v>
      </c>
      <c r="P51" s="45" t="s">
        <v>372</v>
      </c>
      <c r="Q51" s="7"/>
      <c r="R51" s="238"/>
      <c r="S51" s="18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</row>
    <row r="52" spans="1:169" s="2" customFormat="1" ht="40.9" customHeight="1">
      <c r="A52" s="1"/>
      <c r="B52" s="218"/>
      <c r="C52" s="129">
        <v>44</v>
      </c>
      <c r="D52" s="29" t="s">
        <v>37</v>
      </c>
      <c r="E52" s="29" t="s">
        <v>251</v>
      </c>
      <c r="F52" s="45" t="s">
        <v>259</v>
      </c>
      <c r="G52" s="29" t="s">
        <v>19</v>
      </c>
      <c r="H52" s="92">
        <f t="shared" si="0"/>
        <v>69166.666666666672</v>
      </c>
      <c r="I52" s="44">
        <v>83000</v>
      </c>
      <c r="J52" s="29" t="s">
        <v>20</v>
      </c>
      <c r="K52" s="29" t="s">
        <v>21</v>
      </c>
      <c r="L52" s="45" t="s">
        <v>260</v>
      </c>
      <c r="M52" s="45" t="s">
        <v>34</v>
      </c>
      <c r="N52" s="45" t="s">
        <v>267</v>
      </c>
      <c r="O52" s="45"/>
      <c r="P52" s="45" t="s">
        <v>340</v>
      </c>
      <c r="Q52" s="7"/>
      <c r="R52" s="238"/>
      <c r="S52" s="18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</row>
    <row r="53" spans="1:169" customFormat="1" ht="40.9" customHeight="1">
      <c r="A53" s="1"/>
      <c r="B53" s="218"/>
      <c r="C53" s="129">
        <v>45</v>
      </c>
      <c r="D53" s="29" t="s">
        <v>17</v>
      </c>
      <c r="E53" s="29" t="s">
        <v>88</v>
      </c>
      <c r="F53" s="45" t="s">
        <v>89</v>
      </c>
      <c r="G53" s="29" t="s">
        <v>19</v>
      </c>
      <c r="H53" s="92">
        <f t="shared" si="0"/>
        <v>125000</v>
      </c>
      <c r="I53" s="44">
        <v>150000</v>
      </c>
      <c r="J53" s="29" t="s">
        <v>20</v>
      </c>
      <c r="K53" s="29" t="s">
        <v>21</v>
      </c>
      <c r="L53" s="45" t="s">
        <v>22</v>
      </c>
      <c r="M53" s="45" t="s">
        <v>32</v>
      </c>
      <c r="N53" s="45" t="s">
        <v>250</v>
      </c>
      <c r="O53" s="45" t="s">
        <v>129</v>
      </c>
      <c r="P53" s="45" t="s">
        <v>340</v>
      </c>
      <c r="Q53" s="7"/>
      <c r="R53" s="238"/>
      <c r="S53" s="18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</row>
    <row r="54" spans="1:169" customFormat="1" ht="40.9" customHeight="1">
      <c r="A54" s="1"/>
      <c r="B54" s="218"/>
      <c r="C54" s="129">
        <v>46</v>
      </c>
      <c r="D54" s="29" t="s">
        <v>17</v>
      </c>
      <c r="E54" s="29" t="s">
        <v>88</v>
      </c>
      <c r="F54" s="45" t="s">
        <v>90</v>
      </c>
      <c r="G54" s="29" t="s">
        <v>19</v>
      </c>
      <c r="H54" s="92">
        <f t="shared" si="0"/>
        <v>16666.666666666668</v>
      </c>
      <c r="I54" s="44">
        <v>20000</v>
      </c>
      <c r="J54" s="29" t="s">
        <v>20</v>
      </c>
      <c r="K54" s="29" t="s">
        <v>21</v>
      </c>
      <c r="L54" s="45" t="s">
        <v>28</v>
      </c>
      <c r="M54" s="45" t="s">
        <v>32</v>
      </c>
      <c r="N54" s="45" t="s">
        <v>250</v>
      </c>
      <c r="O54" s="45" t="s">
        <v>129</v>
      </c>
      <c r="P54" s="45" t="s">
        <v>340</v>
      </c>
      <c r="Q54" s="7"/>
      <c r="R54" s="238"/>
      <c r="S54" s="18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</row>
    <row r="55" spans="1:169" customFormat="1" ht="40.9" customHeight="1">
      <c r="A55" s="1"/>
      <c r="B55" s="218"/>
      <c r="C55" s="129">
        <v>47</v>
      </c>
      <c r="D55" s="29" t="s">
        <v>17</v>
      </c>
      <c r="E55" s="29" t="s">
        <v>88</v>
      </c>
      <c r="F55" s="45" t="s">
        <v>91</v>
      </c>
      <c r="G55" s="29" t="s">
        <v>19</v>
      </c>
      <c r="H55" s="92">
        <f t="shared" si="0"/>
        <v>12500</v>
      </c>
      <c r="I55" s="44">
        <v>15000</v>
      </c>
      <c r="J55" s="29" t="s">
        <v>20</v>
      </c>
      <c r="K55" s="29" t="s">
        <v>21</v>
      </c>
      <c r="L55" s="45" t="s">
        <v>28</v>
      </c>
      <c r="M55" s="45" t="s">
        <v>32</v>
      </c>
      <c r="N55" s="45" t="s">
        <v>25</v>
      </c>
      <c r="O55" s="45" t="s">
        <v>129</v>
      </c>
      <c r="P55" s="45" t="s">
        <v>340</v>
      </c>
      <c r="Q55" s="7"/>
      <c r="R55" s="238"/>
      <c r="S55" s="18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</row>
    <row r="56" spans="1:169" customFormat="1" ht="40.9" customHeight="1">
      <c r="A56" s="1"/>
      <c r="B56" s="218"/>
      <c r="C56" s="129">
        <v>48</v>
      </c>
      <c r="D56" s="29" t="s">
        <v>37</v>
      </c>
      <c r="E56" s="29" t="s">
        <v>94</v>
      </c>
      <c r="F56" s="45" t="s">
        <v>95</v>
      </c>
      <c r="G56" s="29" t="s">
        <v>19</v>
      </c>
      <c r="H56" s="92">
        <f t="shared" si="0"/>
        <v>250000</v>
      </c>
      <c r="I56" s="44">
        <v>300000</v>
      </c>
      <c r="J56" s="29" t="s">
        <v>20</v>
      </c>
      <c r="K56" s="29" t="s">
        <v>21</v>
      </c>
      <c r="L56" s="45" t="s">
        <v>28</v>
      </c>
      <c r="M56" s="45" t="s">
        <v>32</v>
      </c>
      <c r="N56" s="45" t="s">
        <v>25</v>
      </c>
      <c r="O56" s="45" t="s">
        <v>129</v>
      </c>
      <c r="P56" s="45" t="s">
        <v>340</v>
      </c>
      <c r="Q56" s="7"/>
      <c r="R56" s="238"/>
      <c r="S56" s="18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</row>
    <row r="57" spans="1:169" customFormat="1" ht="40.9" customHeight="1">
      <c r="A57" s="1"/>
      <c r="B57" s="218"/>
      <c r="C57" s="129">
        <v>49</v>
      </c>
      <c r="D57" s="29" t="s">
        <v>37</v>
      </c>
      <c r="E57" s="29" t="s">
        <v>94</v>
      </c>
      <c r="F57" s="45" t="s">
        <v>96</v>
      </c>
      <c r="G57" s="29" t="s">
        <v>19</v>
      </c>
      <c r="H57" s="92">
        <f t="shared" si="0"/>
        <v>125000</v>
      </c>
      <c r="I57" s="44">
        <v>150000</v>
      </c>
      <c r="J57" s="29" t="s">
        <v>20</v>
      </c>
      <c r="K57" s="29" t="s">
        <v>21</v>
      </c>
      <c r="L57" s="45" t="s">
        <v>28</v>
      </c>
      <c r="M57" s="45" t="s">
        <v>32</v>
      </c>
      <c r="N57" s="45" t="s">
        <v>250</v>
      </c>
      <c r="O57" s="45" t="s">
        <v>129</v>
      </c>
      <c r="P57" s="45" t="s">
        <v>340</v>
      </c>
      <c r="Q57" s="7"/>
      <c r="R57" s="238"/>
      <c r="S57" s="18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</row>
    <row r="58" spans="1:169" customFormat="1" ht="40.9" customHeight="1">
      <c r="A58" s="1"/>
      <c r="B58" s="218"/>
      <c r="C58" s="129">
        <v>50</v>
      </c>
      <c r="D58" s="29" t="s">
        <v>17</v>
      </c>
      <c r="E58" s="29" t="s">
        <v>97</v>
      </c>
      <c r="F58" s="45" t="s">
        <v>98</v>
      </c>
      <c r="G58" s="29" t="s">
        <v>19</v>
      </c>
      <c r="H58" s="92">
        <f t="shared" si="0"/>
        <v>77500</v>
      </c>
      <c r="I58" s="44">
        <v>93000</v>
      </c>
      <c r="J58" s="29" t="s">
        <v>20</v>
      </c>
      <c r="K58" s="29" t="s">
        <v>21</v>
      </c>
      <c r="L58" s="45" t="s">
        <v>28</v>
      </c>
      <c r="M58" s="45" t="s">
        <v>32</v>
      </c>
      <c r="N58" s="45" t="s">
        <v>250</v>
      </c>
      <c r="O58" s="45" t="s">
        <v>129</v>
      </c>
      <c r="P58" s="45" t="s">
        <v>340</v>
      </c>
      <c r="Q58" s="7"/>
      <c r="R58" s="238"/>
      <c r="S58" s="18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</row>
    <row r="59" spans="1:169" customFormat="1" ht="40.9" customHeight="1">
      <c r="A59" s="1"/>
      <c r="B59" s="218"/>
      <c r="C59" s="129">
        <v>51</v>
      </c>
      <c r="D59" s="29" t="s">
        <v>17</v>
      </c>
      <c r="E59" s="29" t="s">
        <v>94</v>
      </c>
      <c r="F59" s="45" t="s">
        <v>99</v>
      </c>
      <c r="G59" s="29" t="s">
        <v>19</v>
      </c>
      <c r="H59" s="92">
        <f t="shared" si="0"/>
        <v>41666.666666666672</v>
      </c>
      <c r="I59" s="44">
        <v>50000</v>
      </c>
      <c r="J59" s="29" t="s">
        <v>20</v>
      </c>
      <c r="K59" s="29" t="s">
        <v>21</v>
      </c>
      <c r="L59" s="45" t="s">
        <v>28</v>
      </c>
      <c r="M59" s="45" t="s">
        <v>46</v>
      </c>
      <c r="N59" s="45" t="s">
        <v>250</v>
      </c>
      <c r="O59" s="45" t="s">
        <v>129</v>
      </c>
      <c r="P59" s="45" t="s">
        <v>340</v>
      </c>
      <c r="Q59" s="7"/>
      <c r="R59" s="238"/>
      <c r="S59" s="18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</row>
    <row r="60" spans="1:169" customFormat="1" ht="40.9" customHeight="1">
      <c r="A60" s="1"/>
      <c r="B60" s="218"/>
      <c r="C60" s="129">
        <v>52</v>
      </c>
      <c r="D60" s="29" t="s">
        <v>17</v>
      </c>
      <c r="E60" s="29" t="s">
        <v>94</v>
      </c>
      <c r="F60" s="45" t="s">
        <v>100</v>
      </c>
      <c r="G60" s="29" t="s">
        <v>19</v>
      </c>
      <c r="H60" s="92">
        <f t="shared" si="0"/>
        <v>20833.333333333336</v>
      </c>
      <c r="I60" s="44">
        <v>25000</v>
      </c>
      <c r="J60" s="29" t="s">
        <v>20</v>
      </c>
      <c r="K60" s="29" t="s">
        <v>21</v>
      </c>
      <c r="L60" s="45" t="s">
        <v>28</v>
      </c>
      <c r="M60" s="45" t="s">
        <v>32</v>
      </c>
      <c r="N60" s="45" t="s">
        <v>25</v>
      </c>
      <c r="O60" s="45" t="s">
        <v>129</v>
      </c>
      <c r="P60" s="45" t="s">
        <v>340</v>
      </c>
      <c r="Q60" s="7"/>
      <c r="R60" s="238"/>
      <c r="S60" s="18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</row>
    <row r="61" spans="1:169" customFormat="1" ht="40.9" customHeight="1">
      <c r="A61" s="1"/>
      <c r="B61" s="218"/>
      <c r="C61" s="129">
        <v>53</v>
      </c>
      <c r="D61" s="29" t="s">
        <v>17</v>
      </c>
      <c r="E61" s="29" t="s">
        <v>101</v>
      </c>
      <c r="F61" s="45" t="s">
        <v>165</v>
      </c>
      <c r="G61" s="29" t="s">
        <v>19</v>
      </c>
      <c r="H61" s="92">
        <f t="shared" si="0"/>
        <v>58333.333333333336</v>
      </c>
      <c r="I61" s="44">
        <v>70000</v>
      </c>
      <c r="J61" s="29" t="s">
        <v>20</v>
      </c>
      <c r="K61" s="29" t="s">
        <v>21</v>
      </c>
      <c r="L61" s="45" t="s">
        <v>28</v>
      </c>
      <c r="M61" s="45" t="s">
        <v>32</v>
      </c>
      <c r="N61" s="45" t="s">
        <v>25</v>
      </c>
      <c r="O61" s="45" t="s">
        <v>129</v>
      </c>
      <c r="P61" s="45" t="s">
        <v>340</v>
      </c>
      <c r="Q61" s="7"/>
      <c r="R61" s="238"/>
      <c r="S61" s="18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</row>
    <row r="62" spans="1:169" customFormat="1" ht="40.9" customHeight="1">
      <c r="A62" s="1"/>
      <c r="B62" s="218"/>
      <c r="C62" s="129">
        <v>54</v>
      </c>
      <c r="D62" s="29" t="s">
        <v>17</v>
      </c>
      <c r="E62" s="29" t="s">
        <v>101</v>
      </c>
      <c r="F62" s="45" t="s">
        <v>166</v>
      </c>
      <c r="G62" s="29" t="s">
        <v>19</v>
      </c>
      <c r="H62" s="92">
        <f t="shared" si="0"/>
        <v>58333.333333333336</v>
      </c>
      <c r="I62" s="44">
        <v>70000</v>
      </c>
      <c r="J62" s="29" t="s">
        <v>20</v>
      </c>
      <c r="K62" s="29" t="s">
        <v>21</v>
      </c>
      <c r="L62" s="45" t="s">
        <v>28</v>
      </c>
      <c r="M62" s="45" t="s">
        <v>32</v>
      </c>
      <c r="N62" s="45" t="s">
        <v>25</v>
      </c>
      <c r="O62" s="45" t="s">
        <v>129</v>
      </c>
      <c r="P62" s="45" t="s">
        <v>340</v>
      </c>
      <c r="Q62" s="7"/>
      <c r="R62" s="238"/>
      <c r="S62" s="18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</row>
    <row r="63" spans="1:169" customFormat="1" ht="40.9" customHeight="1">
      <c r="A63" s="1"/>
      <c r="B63" s="218"/>
      <c r="C63" s="129">
        <v>55</v>
      </c>
      <c r="D63" s="29" t="s">
        <v>17</v>
      </c>
      <c r="E63" s="29" t="s">
        <v>102</v>
      </c>
      <c r="F63" s="45" t="s">
        <v>103</v>
      </c>
      <c r="G63" s="29" t="s">
        <v>19</v>
      </c>
      <c r="H63" s="92">
        <f t="shared" si="0"/>
        <v>3000</v>
      </c>
      <c r="I63" s="44">
        <v>3600</v>
      </c>
      <c r="J63" s="29" t="s">
        <v>20</v>
      </c>
      <c r="K63" s="29" t="s">
        <v>21</v>
      </c>
      <c r="L63" s="45" t="s">
        <v>28</v>
      </c>
      <c r="M63" s="45" t="s">
        <v>32</v>
      </c>
      <c r="N63" s="45" t="s">
        <v>250</v>
      </c>
      <c r="O63" s="45" t="s">
        <v>129</v>
      </c>
      <c r="P63" s="45" t="s">
        <v>340</v>
      </c>
      <c r="Q63" s="7"/>
      <c r="R63" s="238"/>
      <c r="S63" s="18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</row>
    <row r="64" spans="1:169" customFormat="1" ht="40.9" customHeight="1">
      <c r="A64" s="1"/>
      <c r="B64" s="218"/>
      <c r="C64" s="129">
        <v>56</v>
      </c>
      <c r="D64" s="29" t="s">
        <v>17</v>
      </c>
      <c r="E64" s="29" t="s">
        <v>104</v>
      </c>
      <c r="F64" s="45" t="s">
        <v>105</v>
      </c>
      <c r="G64" s="29" t="s">
        <v>19</v>
      </c>
      <c r="H64" s="92">
        <f t="shared" si="0"/>
        <v>45833.333333333336</v>
      </c>
      <c r="I64" s="44">
        <v>55000</v>
      </c>
      <c r="J64" s="29" t="s">
        <v>20</v>
      </c>
      <c r="K64" s="29" t="s">
        <v>21</v>
      </c>
      <c r="L64" s="45" t="s">
        <v>28</v>
      </c>
      <c r="M64" s="45" t="s">
        <v>32</v>
      </c>
      <c r="N64" s="45" t="s">
        <v>25</v>
      </c>
      <c r="O64" s="45" t="s">
        <v>129</v>
      </c>
      <c r="P64" s="45" t="s">
        <v>340</v>
      </c>
      <c r="Q64" s="7"/>
      <c r="R64" s="238"/>
      <c r="S64" s="18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</row>
    <row r="65" spans="1:169" customFormat="1" ht="40.9" customHeight="1">
      <c r="A65" s="1"/>
      <c r="B65" s="218"/>
      <c r="C65" s="129">
        <v>57</v>
      </c>
      <c r="D65" s="29" t="s">
        <v>17</v>
      </c>
      <c r="E65" s="29" t="s">
        <v>104</v>
      </c>
      <c r="F65" s="45" t="s">
        <v>106</v>
      </c>
      <c r="G65" s="29" t="s">
        <v>19</v>
      </c>
      <c r="H65" s="92">
        <f t="shared" si="0"/>
        <v>8333.3333333333339</v>
      </c>
      <c r="I65" s="44">
        <v>10000</v>
      </c>
      <c r="J65" s="29" t="s">
        <v>20</v>
      </c>
      <c r="K65" s="29" t="s">
        <v>21</v>
      </c>
      <c r="L65" s="45" t="s">
        <v>28</v>
      </c>
      <c r="M65" s="45" t="s">
        <v>32</v>
      </c>
      <c r="N65" s="45" t="s">
        <v>25</v>
      </c>
      <c r="O65" s="45" t="s">
        <v>129</v>
      </c>
      <c r="P65" s="45" t="s">
        <v>340</v>
      </c>
      <c r="Q65" s="7"/>
      <c r="R65" s="238"/>
      <c r="S65" s="18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</row>
    <row r="66" spans="1:169" customFormat="1" ht="40.9" customHeight="1">
      <c r="A66" s="1"/>
      <c r="B66" s="218"/>
      <c r="C66" s="129">
        <v>58</v>
      </c>
      <c r="D66" s="29" t="s">
        <v>17</v>
      </c>
      <c r="E66" s="29" t="s">
        <v>104</v>
      </c>
      <c r="F66" s="45" t="s">
        <v>107</v>
      </c>
      <c r="G66" s="29" t="s">
        <v>19</v>
      </c>
      <c r="H66" s="92">
        <f t="shared" si="0"/>
        <v>8333.3333333333339</v>
      </c>
      <c r="I66" s="44">
        <v>10000</v>
      </c>
      <c r="J66" s="29" t="s">
        <v>20</v>
      </c>
      <c r="K66" s="29" t="s">
        <v>21</v>
      </c>
      <c r="L66" s="45" t="s">
        <v>28</v>
      </c>
      <c r="M66" s="45" t="s">
        <v>32</v>
      </c>
      <c r="N66" s="45" t="s">
        <v>25</v>
      </c>
      <c r="O66" s="45" t="s">
        <v>129</v>
      </c>
      <c r="P66" s="45" t="s">
        <v>340</v>
      </c>
      <c r="Q66" s="7"/>
      <c r="R66" s="238"/>
      <c r="S66" s="18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</row>
    <row r="67" spans="1:169" customFormat="1" ht="40.9" customHeight="1">
      <c r="A67" s="1"/>
      <c r="B67" s="218"/>
      <c r="C67" s="129">
        <v>59</v>
      </c>
      <c r="D67" s="29" t="s">
        <v>17</v>
      </c>
      <c r="E67" s="29" t="s">
        <v>104</v>
      </c>
      <c r="F67" s="45" t="s">
        <v>108</v>
      </c>
      <c r="G67" s="29" t="s">
        <v>19</v>
      </c>
      <c r="H67" s="92">
        <f t="shared" si="0"/>
        <v>8333.3333333333339</v>
      </c>
      <c r="I67" s="44">
        <v>10000</v>
      </c>
      <c r="J67" s="29" t="s">
        <v>20</v>
      </c>
      <c r="K67" s="29" t="s">
        <v>21</v>
      </c>
      <c r="L67" s="45" t="s">
        <v>28</v>
      </c>
      <c r="M67" s="45" t="s">
        <v>32</v>
      </c>
      <c r="N67" s="45" t="s">
        <v>25</v>
      </c>
      <c r="O67" s="45" t="s">
        <v>129</v>
      </c>
      <c r="P67" s="45" t="s">
        <v>340</v>
      </c>
      <c r="Q67" s="7"/>
      <c r="R67" s="238"/>
      <c r="S67" s="18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</row>
    <row r="68" spans="1:169" s="2" customFormat="1" ht="40.9" customHeight="1">
      <c r="A68" s="1"/>
      <c r="B68" s="218"/>
      <c r="C68" s="129">
        <v>60</v>
      </c>
      <c r="D68" s="29" t="s">
        <v>17</v>
      </c>
      <c r="E68" s="29" t="s">
        <v>123</v>
      </c>
      <c r="F68" s="45" t="s">
        <v>124</v>
      </c>
      <c r="G68" s="29" t="s">
        <v>19</v>
      </c>
      <c r="H68" s="92">
        <f t="shared" si="0"/>
        <v>891666.66666666674</v>
      </c>
      <c r="I68" s="44">
        <v>1070000</v>
      </c>
      <c r="J68" s="29" t="s">
        <v>20</v>
      </c>
      <c r="K68" s="29" t="s">
        <v>21</v>
      </c>
      <c r="L68" s="45" t="s">
        <v>28</v>
      </c>
      <c r="M68" s="45" t="s">
        <v>77</v>
      </c>
      <c r="N68" s="45" t="s">
        <v>25</v>
      </c>
      <c r="O68" s="45" t="s">
        <v>129</v>
      </c>
      <c r="P68" s="45" t="s">
        <v>340</v>
      </c>
      <c r="Q68" s="7"/>
      <c r="R68" s="238"/>
      <c r="S68" s="18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</row>
    <row r="69" spans="1:169" s="2" customFormat="1" ht="40.9" customHeight="1">
      <c r="A69" s="1"/>
      <c r="B69" s="218"/>
      <c r="C69" s="129">
        <v>61</v>
      </c>
      <c r="D69" s="29" t="s">
        <v>37</v>
      </c>
      <c r="E69" s="29" t="s">
        <v>123</v>
      </c>
      <c r="F69" s="45" t="s">
        <v>126</v>
      </c>
      <c r="G69" s="29" t="s">
        <v>19</v>
      </c>
      <c r="H69" s="92">
        <f t="shared" si="0"/>
        <v>58333.333333333336</v>
      </c>
      <c r="I69" s="44">
        <v>70000</v>
      </c>
      <c r="J69" s="29" t="s">
        <v>128</v>
      </c>
      <c r="K69" s="29" t="s">
        <v>21</v>
      </c>
      <c r="L69" s="45" t="s">
        <v>28</v>
      </c>
      <c r="M69" s="45" t="s">
        <v>24</v>
      </c>
      <c r="N69" s="45" t="s">
        <v>25</v>
      </c>
      <c r="O69" s="45" t="s">
        <v>129</v>
      </c>
      <c r="P69" s="45" t="s">
        <v>372</v>
      </c>
      <c r="Q69" s="7"/>
      <c r="R69" s="238"/>
      <c r="S69" s="18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</row>
    <row r="70" spans="1:169" s="2" customFormat="1" ht="40.9" customHeight="1">
      <c r="A70" s="1"/>
      <c r="B70" s="218"/>
      <c r="C70" s="129">
        <v>62</v>
      </c>
      <c r="D70" s="29" t="s">
        <v>37</v>
      </c>
      <c r="E70" s="29" t="s">
        <v>123</v>
      </c>
      <c r="F70" s="45" t="s">
        <v>403</v>
      </c>
      <c r="G70" s="29" t="s">
        <v>19</v>
      </c>
      <c r="H70" s="92">
        <f t="shared" si="0"/>
        <v>58333.333333333336</v>
      </c>
      <c r="I70" s="44">
        <v>70000</v>
      </c>
      <c r="J70" s="29" t="s">
        <v>128</v>
      </c>
      <c r="K70" s="29" t="s">
        <v>21</v>
      </c>
      <c r="L70" s="148" t="s">
        <v>28</v>
      </c>
      <c r="M70" s="45" t="s">
        <v>32</v>
      </c>
      <c r="N70" s="45" t="s">
        <v>25</v>
      </c>
      <c r="O70" s="45" t="s">
        <v>30</v>
      </c>
      <c r="P70" s="45" t="s">
        <v>372</v>
      </c>
      <c r="Q70" s="7"/>
      <c r="R70" s="238"/>
      <c r="S70" s="18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</row>
    <row r="71" spans="1:169" s="2" customFormat="1" ht="40.9" customHeight="1">
      <c r="A71" s="1"/>
      <c r="B71" s="218"/>
      <c r="C71" s="129">
        <v>63</v>
      </c>
      <c r="D71" s="97" t="s">
        <v>17</v>
      </c>
      <c r="E71" s="97" t="s">
        <v>26</v>
      </c>
      <c r="F71" s="98" t="s">
        <v>31</v>
      </c>
      <c r="G71" s="97" t="s">
        <v>19</v>
      </c>
      <c r="H71" s="115">
        <f t="shared" si="0"/>
        <v>41666.666666666672</v>
      </c>
      <c r="I71" s="99">
        <v>50000</v>
      </c>
      <c r="J71" s="29" t="s">
        <v>128</v>
      </c>
      <c r="K71" s="97" t="s">
        <v>21</v>
      </c>
      <c r="L71" s="125" t="s">
        <v>28</v>
      </c>
      <c r="M71" s="98" t="s">
        <v>32</v>
      </c>
      <c r="N71" s="98" t="s">
        <v>250</v>
      </c>
      <c r="O71" s="98" t="s">
        <v>30</v>
      </c>
      <c r="P71" s="45" t="s">
        <v>372</v>
      </c>
      <c r="Q71" s="100"/>
      <c r="R71" s="238"/>
      <c r="S71" s="18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</row>
    <row r="72" spans="1:169" s="2" customFormat="1" ht="40.9" customHeight="1">
      <c r="A72" s="1"/>
      <c r="B72" s="218"/>
      <c r="C72" s="129">
        <v>64</v>
      </c>
      <c r="D72" s="97" t="s">
        <v>17</v>
      </c>
      <c r="E72" s="97" t="s">
        <v>26</v>
      </c>
      <c r="F72" s="98" t="s">
        <v>27</v>
      </c>
      <c r="G72" s="97" t="s">
        <v>19</v>
      </c>
      <c r="H72" s="115">
        <f t="shared" si="0"/>
        <v>152380.9523809524</v>
      </c>
      <c r="I72" s="99">
        <v>182857.14285714287</v>
      </c>
      <c r="J72" s="29" t="s">
        <v>128</v>
      </c>
      <c r="K72" s="97" t="s">
        <v>21</v>
      </c>
      <c r="L72" s="125" t="s">
        <v>28</v>
      </c>
      <c r="M72" s="98" t="s">
        <v>24</v>
      </c>
      <c r="N72" s="98" t="s">
        <v>250</v>
      </c>
      <c r="O72" s="98" t="s">
        <v>30</v>
      </c>
      <c r="P72" s="45" t="s">
        <v>372</v>
      </c>
      <c r="Q72" s="100"/>
      <c r="R72" s="238"/>
      <c r="S72" s="18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</row>
    <row r="73" spans="1:169" s="2" customFormat="1" ht="40.9" customHeight="1">
      <c r="A73" s="1"/>
      <c r="B73" s="218"/>
      <c r="C73" s="129">
        <v>65</v>
      </c>
      <c r="D73" s="29" t="s">
        <v>17</v>
      </c>
      <c r="E73" s="157" t="s">
        <v>26</v>
      </c>
      <c r="F73" s="45" t="s">
        <v>368</v>
      </c>
      <c r="G73" s="29" t="s">
        <v>19</v>
      </c>
      <c r="H73" s="115">
        <f t="shared" ref="H73:H136" si="1">I73/1.2</f>
        <v>306666.66666666669</v>
      </c>
      <c r="I73" s="44">
        <v>368000</v>
      </c>
      <c r="J73" s="29" t="s">
        <v>128</v>
      </c>
      <c r="K73" s="97" t="s">
        <v>21</v>
      </c>
      <c r="L73" s="125" t="s">
        <v>28</v>
      </c>
      <c r="M73" s="98" t="s">
        <v>24</v>
      </c>
      <c r="N73" s="98" t="s">
        <v>250</v>
      </c>
      <c r="O73" s="98" t="s">
        <v>30</v>
      </c>
      <c r="P73" s="45" t="s">
        <v>372</v>
      </c>
      <c r="Q73" s="7"/>
      <c r="R73" s="238"/>
      <c r="S73" s="18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</row>
    <row r="74" spans="1:169" s="2" customFormat="1" ht="40.9" customHeight="1">
      <c r="A74" s="1"/>
      <c r="B74" s="218"/>
      <c r="C74" s="129">
        <v>66</v>
      </c>
      <c r="D74" s="29" t="s">
        <v>17</v>
      </c>
      <c r="E74" s="157" t="s">
        <v>26</v>
      </c>
      <c r="F74" s="45" t="s">
        <v>615</v>
      </c>
      <c r="G74" s="29" t="s">
        <v>19</v>
      </c>
      <c r="H74" s="115">
        <f t="shared" si="1"/>
        <v>27816.666666666668</v>
      </c>
      <c r="I74" s="44">
        <v>33380</v>
      </c>
      <c r="J74" s="29" t="s">
        <v>128</v>
      </c>
      <c r="K74" s="97" t="s">
        <v>21</v>
      </c>
      <c r="L74" s="125" t="s">
        <v>28</v>
      </c>
      <c r="M74" s="98" t="s">
        <v>32</v>
      </c>
      <c r="N74" s="45" t="s">
        <v>25</v>
      </c>
      <c r="O74" s="98"/>
      <c r="P74" s="45" t="s">
        <v>372</v>
      </c>
      <c r="Q74" s="7"/>
      <c r="R74" s="238"/>
      <c r="S74" s="18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</row>
    <row r="75" spans="1:169" s="2" customFormat="1" ht="40.9" customHeight="1">
      <c r="A75" s="1"/>
      <c r="B75" s="218"/>
      <c r="C75" s="129">
        <v>67</v>
      </c>
      <c r="D75" s="29" t="s">
        <v>17</v>
      </c>
      <c r="E75" s="157" t="s">
        <v>26</v>
      </c>
      <c r="F75" s="45" t="s">
        <v>616</v>
      </c>
      <c r="G75" s="29" t="s">
        <v>19</v>
      </c>
      <c r="H75" s="115">
        <f t="shared" si="1"/>
        <v>33333.333333333336</v>
      </c>
      <c r="I75" s="44">
        <v>40000</v>
      </c>
      <c r="J75" s="29" t="s">
        <v>128</v>
      </c>
      <c r="K75" s="97" t="s">
        <v>21</v>
      </c>
      <c r="L75" s="125" t="s">
        <v>28</v>
      </c>
      <c r="M75" s="98" t="s">
        <v>32</v>
      </c>
      <c r="N75" s="45" t="s">
        <v>25</v>
      </c>
      <c r="O75" s="98"/>
      <c r="P75" s="45" t="s">
        <v>372</v>
      </c>
      <c r="Q75" s="7"/>
      <c r="R75" s="238"/>
      <c r="S75" s="18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</row>
    <row r="76" spans="1:169" s="2" customFormat="1" ht="40.9" customHeight="1">
      <c r="A76" s="1"/>
      <c r="B76" s="218"/>
      <c r="C76" s="129">
        <v>68</v>
      </c>
      <c r="D76" s="29" t="s">
        <v>17</v>
      </c>
      <c r="E76" s="157" t="s">
        <v>26</v>
      </c>
      <c r="F76" s="45" t="s">
        <v>617</v>
      </c>
      <c r="G76" s="29" t="s">
        <v>19</v>
      </c>
      <c r="H76" s="115">
        <f t="shared" si="1"/>
        <v>44166.666666666672</v>
      </c>
      <c r="I76" s="44">
        <v>53000</v>
      </c>
      <c r="J76" s="29" t="s">
        <v>128</v>
      </c>
      <c r="K76" s="97" t="s">
        <v>21</v>
      </c>
      <c r="L76" s="125" t="s">
        <v>28</v>
      </c>
      <c r="M76" s="98" t="s">
        <v>32</v>
      </c>
      <c r="N76" s="45" t="s">
        <v>25</v>
      </c>
      <c r="O76" s="98"/>
      <c r="P76" s="45" t="s">
        <v>372</v>
      </c>
      <c r="Q76" s="7"/>
      <c r="R76" s="238"/>
      <c r="S76" s="18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</row>
    <row r="77" spans="1:169" s="2" customFormat="1" ht="40.9" customHeight="1">
      <c r="A77" s="1"/>
      <c r="B77" s="218"/>
      <c r="C77" s="129">
        <v>69</v>
      </c>
      <c r="D77" s="29" t="s">
        <v>17</v>
      </c>
      <c r="E77" s="157" t="s">
        <v>26</v>
      </c>
      <c r="F77" s="45" t="s">
        <v>27</v>
      </c>
      <c r="G77" s="29" t="s">
        <v>19</v>
      </c>
      <c r="H77" s="115">
        <f t="shared" si="1"/>
        <v>64166.666666666672</v>
      </c>
      <c r="I77" s="44">
        <v>77000</v>
      </c>
      <c r="J77" s="29" t="s">
        <v>128</v>
      </c>
      <c r="K77" s="97" t="s">
        <v>21</v>
      </c>
      <c r="L77" s="125" t="s">
        <v>28</v>
      </c>
      <c r="M77" s="98" t="s">
        <v>32</v>
      </c>
      <c r="N77" s="98" t="s">
        <v>250</v>
      </c>
      <c r="O77" s="98"/>
      <c r="P77" s="45" t="s">
        <v>372</v>
      </c>
      <c r="Q77" s="7"/>
      <c r="R77" s="238"/>
      <c r="S77" s="18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</row>
    <row r="78" spans="1:169" s="2" customFormat="1" ht="40.9" customHeight="1">
      <c r="A78" s="1"/>
      <c r="B78" s="218"/>
      <c r="C78" s="129">
        <v>70</v>
      </c>
      <c r="D78" s="29" t="s">
        <v>17</v>
      </c>
      <c r="E78" s="29" t="s">
        <v>71</v>
      </c>
      <c r="F78" s="45" t="s">
        <v>345</v>
      </c>
      <c r="G78" s="29" t="s">
        <v>19</v>
      </c>
      <c r="H78" s="159">
        <f t="shared" si="1"/>
        <v>803436.66666666674</v>
      </c>
      <c r="I78" s="44">
        <v>964124</v>
      </c>
      <c r="J78" s="29" t="s">
        <v>128</v>
      </c>
      <c r="K78" s="29" t="s">
        <v>21</v>
      </c>
      <c r="L78" s="45" t="s">
        <v>28</v>
      </c>
      <c r="M78" s="45" t="s">
        <v>24</v>
      </c>
      <c r="N78" s="45" t="s">
        <v>25</v>
      </c>
      <c r="O78" s="45"/>
      <c r="P78" s="45" t="s">
        <v>372</v>
      </c>
      <c r="Q78" s="7"/>
      <c r="R78" s="238"/>
      <c r="S78" s="18"/>
      <c r="T78" s="205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</row>
    <row r="79" spans="1:169" s="2" customFormat="1" ht="40.9" customHeight="1">
      <c r="A79" s="1"/>
      <c r="B79" s="218"/>
      <c r="C79" s="129">
        <v>71</v>
      </c>
      <c r="D79" s="157" t="s">
        <v>17</v>
      </c>
      <c r="E79" s="157" t="s">
        <v>159</v>
      </c>
      <c r="F79" s="158" t="s">
        <v>395</v>
      </c>
      <c r="G79" s="157" t="s">
        <v>19</v>
      </c>
      <c r="H79" s="159">
        <f t="shared" si="1"/>
        <v>252500</v>
      </c>
      <c r="I79" s="163">
        <v>303000</v>
      </c>
      <c r="J79" s="157" t="s">
        <v>20</v>
      </c>
      <c r="K79" s="29" t="s">
        <v>21</v>
      </c>
      <c r="L79" s="45" t="s">
        <v>28</v>
      </c>
      <c r="M79" s="45" t="s">
        <v>24</v>
      </c>
      <c r="N79" s="98" t="s">
        <v>25</v>
      </c>
      <c r="O79" s="45" t="s">
        <v>129</v>
      </c>
      <c r="P79" s="45" t="s">
        <v>340</v>
      </c>
      <c r="Q79" s="162"/>
      <c r="R79" s="238"/>
      <c r="S79" s="18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</row>
    <row r="80" spans="1:169" s="2" customFormat="1" ht="40.9" customHeight="1">
      <c r="A80" s="1"/>
      <c r="B80" s="218"/>
      <c r="C80" s="129">
        <v>72</v>
      </c>
      <c r="D80" s="157" t="s">
        <v>17</v>
      </c>
      <c r="E80" s="157" t="s">
        <v>159</v>
      </c>
      <c r="F80" s="158" t="s">
        <v>396</v>
      </c>
      <c r="G80" s="157" t="s">
        <v>19</v>
      </c>
      <c r="H80" s="159">
        <f t="shared" si="1"/>
        <v>17500</v>
      </c>
      <c r="I80" s="160">
        <v>21000</v>
      </c>
      <c r="J80" s="157" t="s">
        <v>20</v>
      </c>
      <c r="K80" s="29" t="s">
        <v>21</v>
      </c>
      <c r="L80" s="45" t="s">
        <v>28</v>
      </c>
      <c r="M80" s="98" t="s">
        <v>32</v>
      </c>
      <c r="N80" s="98" t="s">
        <v>25</v>
      </c>
      <c r="O80" s="45" t="s">
        <v>129</v>
      </c>
      <c r="P80" s="45" t="s">
        <v>340</v>
      </c>
      <c r="Q80" s="162"/>
      <c r="R80" s="238"/>
      <c r="S80" s="18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</row>
    <row r="81" spans="1:169" s="2" customFormat="1" ht="40.9" customHeight="1">
      <c r="A81" s="1"/>
      <c r="B81" s="218"/>
      <c r="C81" s="129">
        <v>73</v>
      </c>
      <c r="D81" s="29" t="s">
        <v>17</v>
      </c>
      <c r="E81" s="29" t="s">
        <v>68</v>
      </c>
      <c r="F81" s="45" t="s">
        <v>377</v>
      </c>
      <c r="G81" s="29" t="s">
        <v>19</v>
      </c>
      <c r="H81" s="115">
        <f t="shared" si="1"/>
        <v>966666.66666666674</v>
      </c>
      <c r="I81" s="44">
        <v>1160000</v>
      </c>
      <c r="J81" s="29" t="s">
        <v>128</v>
      </c>
      <c r="K81" s="29" t="s">
        <v>21</v>
      </c>
      <c r="L81" s="45" t="s">
        <v>28</v>
      </c>
      <c r="M81" s="45" t="s">
        <v>24</v>
      </c>
      <c r="N81" s="45" t="s">
        <v>127</v>
      </c>
      <c r="O81" s="45" t="s">
        <v>379</v>
      </c>
      <c r="P81" s="45" t="s">
        <v>372</v>
      </c>
      <c r="Q81" s="7"/>
      <c r="R81" s="238"/>
      <c r="S81" s="18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</row>
    <row r="82" spans="1:169" s="2" customFormat="1" ht="40.9" customHeight="1">
      <c r="A82" s="1"/>
      <c r="B82" s="218"/>
      <c r="C82" s="129">
        <v>74</v>
      </c>
      <c r="D82" s="29" t="s">
        <v>17</v>
      </c>
      <c r="E82" s="29" t="s">
        <v>158</v>
      </c>
      <c r="F82" s="158" t="s">
        <v>388</v>
      </c>
      <c r="G82" s="29" t="s">
        <v>19</v>
      </c>
      <c r="H82" s="159">
        <f t="shared" si="1"/>
        <v>5833.3333333333339</v>
      </c>
      <c r="I82" s="160">
        <v>7000</v>
      </c>
      <c r="J82" s="29" t="s">
        <v>128</v>
      </c>
      <c r="K82" s="29" t="s">
        <v>21</v>
      </c>
      <c r="L82" s="45" t="s">
        <v>28</v>
      </c>
      <c r="M82" s="98" t="s">
        <v>32</v>
      </c>
      <c r="N82" s="45" t="s">
        <v>127</v>
      </c>
      <c r="O82" s="158"/>
      <c r="P82" s="45" t="s">
        <v>372</v>
      </c>
      <c r="Q82" s="162"/>
      <c r="R82" s="238"/>
      <c r="S82" s="18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</row>
    <row r="83" spans="1:169" s="2" customFormat="1" ht="40.9" customHeight="1">
      <c r="A83" s="1"/>
      <c r="B83" s="218"/>
      <c r="C83" s="129">
        <v>75</v>
      </c>
      <c r="D83" s="29" t="s">
        <v>17</v>
      </c>
      <c r="E83" s="29" t="s">
        <v>158</v>
      </c>
      <c r="F83" s="158" t="s">
        <v>389</v>
      </c>
      <c r="G83" s="29" t="s">
        <v>19</v>
      </c>
      <c r="H83" s="159">
        <f t="shared" si="1"/>
        <v>180000</v>
      </c>
      <c r="I83" s="160">
        <v>216000</v>
      </c>
      <c r="J83" s="29" t="s">
        <v>128</v>
      </c>
      <c r="K83" s="29" t="s">
        <v>21</v>
      </c>
      <c r="L83" s="45" t="s">
        <v>28</v>
      </c>
      <c r="M83" s="98" t="s">
        <v>32</v>
      </c>
      <c r="N83" s="45" t="s">
        <v>127</v>
      </c>
      <c r="O83" s="158"/>
      <c r="P83" s="45" t="s">
        <v>372</v>
      </c>
      <c r="Q83" s="162"/>
      <c r="R83" s="238"/>
      <c r="S83" s="18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</row>
    <row r="84" spans="1:169" s="2" customFormat="1" ht="40.9" customHeight="1">
      <c r="A84" s="1"/>
      <c r="B84" s="218"/>
      <c r="C84" s="129">
        <v>76</v>
      </c>
      <c r="D84" s="29" t="s">
        <v>17</v>
      </c>
      <c r="E84" s="29" t="s">
        <v>158</v>
      </c>
      <c r="F84" s="45" t="s">
        <v>390</v>
      </c>
      <c r="G84" s="29" t="s">
        <v>19</v>
      </c>
      <c r="H84" s="115">
        <f t="shared" si="1"/>
        <v>34166.666666666672</v>
      </c>
      <c r="I84" s="44">
        <v>41000</v>
      </c>
      <c r="J84" s="29" t="s">
        <v>128</v>
      </c>
      <c r="K84" s="29" t="s">
        <v>21</v>
      </c>
      <c r="L84" s="45" t="s">
        <v>28</v>
      </c>
      <c r="M84" s="45" t="s">
        <v>24</v>
      </c>
      <c r="N84" s="45" t="s">
        <v>127</v>
      </c>
      <c r="O84" s="45"/>
      <c r="P84" s="45" t="s">
        <v>372</v>
      </c>
      <c r="Q84" s="7"/>
      <c r="R84" s="238"/>
      <c r="S84" s="18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</row>
    <row r="85" spans="1:169" s="2" customFormat="1" ht="40.9" customHeight="1">
      <c r="A85" s="1"/>
      <c r="B85" s="218"/>
      <c r="C85" s="129">
        <v>77</v>
      </c>
      <c r="D85" s="29" t="s">
        <v>17</v>
      </c>
      <c r="E85" s="29" t="s">
        <v>123</v>
      </c>
      <c r="F85" s="45" t="s">
        <v>246</v>
      </c>
      <c r="G85" s="29" t="s">
        <v>19</v>
      </c>
      <c r="H85" s="92">
        <f t="shared" si="1"/>
        <v>416666.66666666669</v>
      </c>
      <c r="I85" s="44">
        <v>500000</v>
      </c>
      <c r="J85" s="29" t="s">
        <v>128</v>
      </c>
      <c r="K85" s="29" t="s">
        <v>21</v>
      </c>
      <c r="L85" s="45" t="s">
        <v>28</v>
      </c>
      <c r="M85" s="45" t="s">
        <v>32</v>
      </c>
      <c r="N85" s="45" t="s">
        <v>25</v>
      </c>
      <c r="O85" s="45"/>
      <c r="P85" s="45" t="s">
        <v>30</v>
      </c>
      <c r="Q85" s="7"/>
      <c r="R85" s="238"/>
      <c r="S85" s="18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</row>
    <row r="86" spans="1:169" s="2" customFormat="1" ht="40.9" customHeight="1">
      <c r="A86" s="1"/>
      <c r="B86" s="218"/>
      <c r="C86" s="129">
        <v>78</v>
      </c>
      <c r="D86" s="29" t="s">
        <v>17</v>
      </c>
      <c r="E86" s="29" t="s">
        <v>102</v>
      </c>
      <c r="F86" s="45" t="s">
        <v>262</v>
      </c>
      <c r="G86" s="29" t="s">
        <v>19</v>
      </c>
      <c r="H86" s="92">
        <f t="shared" si="1"/>
        <v>35833.333333333336</v>
      </c>
      <c r="I86" s="44">
        <v>43000</v>
      </c>
      <c r="J86" s="29" t="s">
        <v>128</v>
      </c>
      <c r="K86" s="29" t="s">
        <v>21</v>
      </c>
      <c r="L86" s="45" t="s">
        <v>28</v>
      </c>
      <c r="M86" s="45" t="s">
        <v>32</v>
      </c>
      <c r="N86" s="45" t="s">
        <v>25</v>
      </c>
      <c r="O86" s="45"/>
      <c r="P86" s="45" t="s">
        <v>30</v>
      </c>
      <c r="Q86" s="7"/>
      <c r="R86" s="238"/>
      <c r="S86" s="18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</row>
    <row r="87" spans="1:169" s="2" customFormat="1" ht="40.9" customHeight="1">
      <c r="A87" s="1"/>
      <c r="B87" s="218"/>
      <c r="C87" s="129">
        <v>79</v>
      </c>
      <c r="D87" s="157" t="s">
        <v>17</v>
      </c>
      <c r="E87" s="29" t="s">
        <v>102</v>
      </c>
      <c r="F87" s="158" t="s">
        <v>391</v>
      </c>
      <c r="G87" s="29" t="s">
        <v>19</v>
      </c>
      <c r="H87" s="159">
        <f t="shared" si="1"/>
        <v>180000</v>
      </c>
      <c r="I87" s="160">
        <v>216000</v>
      </c>
      <c r="J87" s="29" t="s">
        <v>128</v>
      </c>
      <c r="K87" s="29" t="s">
        <v>21</v>
      </c>
      <c r="L87" s="45" t="s">
        <v>28</v>
      </c>
      <c r="M87" s="45" t="s">
        <v>32</v>
      </c>
      <c r="N87" s="45" t="s">
        <v>25</v>
      </c>
      <c r="O87" s="45"/>
      <c r="P87" s="45" t="s">
        <v>30</v>
      </c>
      <c r="Q87" s="162"/>
      <c r="R87" s="238"/>
      <c r="S87" s="18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</row>
    <row r="88" spans="1:169" s="2" customFormat="1" ht="40.9" customHeight="1">
      <c r="A88" s="1"/>
      <c r="B88" s="218"/>
      <c r="C88" s="129">
        <v>80</v>
      </c>
      <c r="D88" s="157" t="s">
        <v>17</v>
      </c>
      <c r="E88" s="29" t="s">
        <v>102</v>
      </c>
      <c r="F88" s="158" t="s">
        <v>392</v>
      </c>
      <c r="G88" s="157" t="s">
        <v>19</v>
      </c>
      <c r="H88" s="159">
        <f t="shared" si="1"/>
        <v>5416.666666666667</v>
      </c>
      <c r="I88" s="160">
        <v>6500</v>
      </c>
      <c r="J88" s="29" t="s">
        <v>128</v>
      </c>
      <c r="K88" s="29" t="s">
        <v>21</v>
      </c>
      <c r="L88" s="45" t="s">
        <v>28</v>
      </c>
      <c r="M88" s="45" t="s">
        <v>32</v>
      </c>
      <c r="N88" s="45" t="s">
        <v>25</v>
      </c>
      <c r="O88" s="45"/>
      <c r="P88" s="45" t="s">
        <v>30</v>
      </c>
      <c r="Q88" s="162"/>
      <c r="R88" s="238"/>
      <c r="S88" s="18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</row>
    <row r="89" spans="1:169" s="2" customFormat="1" ht="40.9" customHeight="1">
      <c r="A89" s="1"/>
      <c r="B89" s="218"/>
      <c r="C89" s="129">
        <v>81</v>
      </c>
      <c r="D89" s="157" t="s">
        <v>17</v>
      </c>
      <c r="E89" s="29" t="s">
        <v>102</v>
      </c>
      <c r="F89" s="158" t="s">
        <v>393</v>
      </c>
      <c r="G89" s="157" t="s">
        <v>19</v>
      </c>
      <c r="H89" s="159">
        <f t="shared" si="1"/>
        <v>12500</v>
      </c>
      <c r="I89" s="160">
        <v>15000</v>
      </c>
      <c r="J89" s="29" t="s">
        <v>128</v>
      </c>
      <c r="K89" s="29" t="s">
        <v>21</v>
      </c>
      <c r="L89" s="45" t="s">
        <v>28</v>
      </c>
      <c r="M89" s="45" t="s">
        <v>32</v>
      </c>
      <c r="N89" s="45" t="s">
        <v>25</v>
      </c>
      <c r="O89" s="45"/>
      <c r="P89" s="45" t="s">
        <v>30</v>
      </c>
      <c r="Q89" s="162"/>
      <c r="R89" s="238"/>
      <c r="S89" s="18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</row>
    <row r="90" spans="1:169" s="2" customFormat="1" ht="40.9" customHeight="1">
      <c r="A90" s="1"/>
      <c r="B90" s="218"/>
      <c r="C90" s="129">
        <v>82</v>
      </c>
      <c r="D90" s="224" t="s">
        <v>17</v>
      </c>
      <c r="E90" s="29" t="s">
        <v>102</v>
      </c>
      <c r="F90" s="225" t="s">
        <v>528</v>
      </c>
      <c r="G90" s="224" t="s">
        <v>19</v>
      </c>
      <c r="H90" s="226">
        <f t="shared" si="1"/>
        <v>4500</v>
      </c>
      <c r="I90" s="227">
        <v>5400</v>
      </c>
      <c r="J90" s="29" t="s">
        <v>128</v>
      </c>
      <c r="K90" s="29" t="s">
        <v>21</v>
      </c>
      <c r="L90" s="45" t="s">
        <v>28</v>
      </c>
      <c r="M90" s="45" t="s">
        <v>32</v>
      </c>
      <c r="N90" s="45" t="s">
        <v>25</v>
      </c>
      <c r="O90" s="45"/>
      <c r="P90" s="45" t="s">
        <v>30</v>
      </c>
      <c r="Q90" s="228"/>
      <c r="R90" s="238"/>
      <c r="S90" s="18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</row>
    <row r="91" spans="1:169" s="2" customFormat="1" ht="40.9" customHeight="1">
      <c r="A91" s="1"/>
      <c r="B91" s="218"/>
      <c r="C91" s="129">
        <v>83</v>
      </c>
      <c r="D91" s="29" t="s">
        <v>17</v>
      </c>
      <c r="E91" s="29" t="s">
        <v>94</v>
      </c>
      <c r="F91" s="45" t="s">
        <v>261</v>
      </c>
      <c r="G91" s="29" t="s">
        <v>19</v>
      </c>
      <c r="H91" s="92">
        <f t="shared" si="1"/>
        <v>141666.66666666669</v>
      </c>
      <c r="I91" s="44">
        <v>170000</v>
      </c>
      <c r="J91" s="29" t="s">
        <v>128</v>
      </c>
      <c r="K91" s="29" t="s">
        <v>21</v>
      </c>
      <c r="L91" s="45" t="s">
        <v>28</v>
      </c>
      <c r="M91" s="45" t="s">
        <v>32</v>
      </c>
      <c r="N91" s="45" t="s">
        <v>25</v>
      </c>
      <c r="O91" s="45"/>
      <c r="P91" s="45" t="s">
        <v>30</v>
      </c>
      <c r="Q91" s="7"/>
      <c r="R91" s="238"/>
      <c r="S91" s="18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</row>
    <row r="92" spans="1:169" s="2" customFormat="1" ht="40.9" customHeight="1">
      <c r="A92" s="1"/>
      <c r="B92" s="218"/>
      <c r="C92" s="129">
        <v>84</v>
      </c>
      <c r="D92" s="29" t="s">
        <v>17</v>
      </c>
      <c r="E92" s="29" t="s">
        <v>102</v>
      </c>
      <c r="F92" s="45" t="s">
        <v>247</v>
      </c>
      <c r="G92" s="29" t="s">
        <v>19</v>
      </c>
      <c r="H92" s="92">
        <f t="shared" si="1"/>
        <v>175000</v>
      </c>
      <c r="I92" s="44">
        <v>210000</v>
      </c>
      <c r="J92" s="29" t="s">
        <v>128</v>
      </c>
      <c r="K92" s="29" t="s">
        <v>21</v>
      </c>
      <c r="L92" s="45" t="s">
        <v>28</v>
      </c>
      <c r="M92" s="45" t="s">
        <v>29</v>
      </c>
      <c r="N92" s="45" t="s">
        <v>25</v>
      </c>
      <c r="O92" s="45"/>
      <c r="P92" s="45" t="s">
        <v>30</v>
      </c>
      <c r="Q92" s="7"/>
      <c r="R92" s="238"/>
      <c r="S92" s="18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</row>
    <row r="93" spans="1:169" s="2" customFormat="1" ht="40.9" customHeight="1">
      <c r="A93" s="1"/>
      <c r="B93" s="218"/>
      <c r="C93" s="129">
        <v>85</v>
      </c>
      <c r="D93" s="29" t="s">
        <v>17</v>
      </c>
      <c r="E93" s="29" t="s">
        <v>102</v>
      </c>
      <c r="F93" s="45" t="s">
        <v>264</v>
      </c>
      <c r="G93" s="29" t="s">
        <v>19</v>
      </c>
      <c r="H93" s="92">
        <f t="shared" si="1"/>
        <v>48333.333333333336</v>
      </c>
      <c r="I93" s="44">
        <v>58000</v>
      </c>
      <c r="J93" s="29" t="s">
        <v>128</v>
      </c>
      <c r="K93" s="29" t="s">
        <v>21</v>
      </c>
      <c r="L93" s="45" t="s">
        <v>28</v>
      </c>
      <c r="M93" s="45" t="s">
        <v>32</v>
      </c>
      <c r="N93" s="45" t="s">
        <v>25</v>
      </c>
      <c r="O93" s="45"/>
      <c r="P93" s="45" t="s">
        <v>30</v>
      </c>
      <c r="Q93" s="7"/>
      <c r="R93" s="238"/>
      <c r="S93" s="18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</row>
    <row r="94" spans="1:169" s="2" customFormat="1" ht="40.9" customHeight="1">
      <c r="A94" s="1"/>
      <c r="B94" s="218"/>
      <c r="C94" s="129">
        <v>86</v>
      </c>
      <c r="D94" s="29" t="s">
        <v>17</v>
      </c>
      <c r="E94" s="29" t="s">
        <v>102</v>
      </c>
      <c r="F94" s="45" t="s">
        <v>268</v>
      </c>
      <c r="G94" s="29" t="s">
        <v>19</v>
      </c>
      <c r="H94" s="92">
        <f t="shared" si="1"/>
        <v>8500</v>
      </c>
      <c r="I94" s="44">
        <v>10200</v>
      </c>
      <c r="J94" s="29" t="s">
        <v>128</v>
      </c>
      <c r="K94" s="29" t="s">
        <v>21</v>
      </c>
      <c r="L94" s="45" t="s">
        <v>28</v>
      </c>
      <c r="M94" s="45" t="s">
        <v>32</v>
      </c>
      <c r="N94" s="45" t="s">
        <v>25</v>
      </c>
      <c r="O94" s="45"/>
      <c r="P94" s="45" t="s">
        <v>30</v>
      </c>
      <c r="Q94" s="7"/>
      <c r="R94" s="238"/>
      <c r="S94" s="18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</row>
    <row r="95" spans="1:169" customFormat="1" ht="40.9" customHeight="1">
      <c r="A95" s="1"/>
      <c r="B95" s="218"/>
      <c r="C95" s="129">
        <v>87</v>
      </c>
      <c r="D95" s="29" t="s">
        <v>17</v>
      </c>
      <c r="E95" s="29" t="s">
        <v>85</v>
      </c>
      <c r="F95" s="45" t="s">
        <v>86</v>
      </c>
      <c r="G95" s="29" t="s">
        <v>19</v>
      </c>
      <c r="H95" s="92">
        <f t="shared" si="1"/>
        <v>8333.3333333333339</v>
      </c>
      <c r="I95" s="44">
        <v>10000</v>
      </c>
      <c r="J95" s="29" t="s">
        <v>128</v>
      </c>
      <c r="K95" s="29" t="s">
        <v>21</v>
      </c>
      <c r="L95" s="45" t="s">
        <v>28</v>
      </c>
      <c r="M95" s="45" t="s">
        <v>32</v>
      </c>
      <c r="N95" s="45" t="s">
        <v>250</v>
      </c>
      <c r="O95" s="45" t="s">
        <v>129</v>
      </c>
      <c r="P95" s="45" t="s">
        <v>30</v>
      </c>
      <c r="Q95" s="7"/>
      <c r="R95" s="238"/>
      <c r="S95" s="18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</row>
    <row r="96" spans="1:169" customFormat="1" ht="40.9" customHeight="1">
      <c r="A96" s="1"/>
      <c r="B96" s="218"/>
      <c r="C96" s="129">
        <v>88</v>
      </c>
      <c r="D96" s="29" t="s">
        <v>17</v>
      </c>
      <c r="E96" s="29" t="s">
        <v>85</v>
      </c>
      <c r="F96" s="45" t="s">
        <v>87</v>
      </c>
      <c r="G96" s="29" t="s">
        <v>19</v>
      </c>
      <c r="H96" s="92">
        <f t="shared" si="1"/>
        <v>20833.333333333336</v>
      </c>
      <c r="I96" s="44">
        <v>25000</v>
      </c>
      <c r="J96" s="29" t="s">
        <v>128</v>
      </c>
      <c r="K96" s="29" t="s">
        <v>21</v>
      </c>
      <c r="L96" s="45" t="s">
        <v>28</v>
      </c>
      <c r="M96" s="45" t="s">
        <v>32</v>
      </c>
      <c r="N96" s="45" t="s">
        <v>25</v>
      </c>
      <c r="O96" s="45" t="s">
        <v>129</v>
      </c>
      <c r="P96" s="45" t="s">
        <v>30</v>
      </c>
      <c r="Q96" s="7"/>
      <c r="R96" s="238"/>
      <c r="S96" s="18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</row>
    <row r="97" spans="1:169" customFormat="1" ht="40.9" customHeight="1">
      <c r="A97" s="1"/>
      <c r="B97" s="218"/>
      <c r="C97" s="129">
        <v>89</v>
      </c>
      <c r="D97" s="29" t="s">
        <v>17</v>
      </c>
      <c r="E97" s="29" t="s">
        <v>85</v>
      </c>
      <c r="F97" s="45" t="s">
        <v>627</v>
      </c>
      <c r="G97" s="29" t="s">
        <v>19</v>
      </c>
      <c r="H97" s="92">
        <f t="shared" si="1"/>
        <v>3333.3333333333335</v>
      </c>
      <c r="I97" s="44">
        <v>4000</v>
      </c>
      <c r="J97" s="29" t="s">
        <v>128</v>
      </c>
      <c r="K97" s="29" t="s">
        <v>21</v>
      </c>
      <c r="L97" s="45" t="s">
        <v>28</v>
      </c>
      <c r="M97" s="45" t="s">
        <v>32</v>
      </c>
      <c r="N97" s="45" t="s">
        <v>250</v>
      </c>
      <c r="O97" s="45"/>
      <c r="P97" s="45" t="s">
        <v>30</v>
      </c>
      <c r="Q97" s="7"/>
      <c r="R97" s="238"/>
      <c r="S97" s="18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</row>
    <row r="98" spans="1:169" customFormat="1" ht="40.9" customHeight="1">
      <c r="A98" s="1"/>
      <c r="B98" s="218"/>
      <c r="C98" s="129">
        <v>90</v>
      </c>
      <c r="D98" s="29" t="s">
        <v>17</v>
      </c>
      <c r="E98" s="29" t="s">
        <v>85</v>
      </c>
      <c r="F98" s="45" t="s">
        <v>370</v>
      </c>
      <c r="G98" s="29" t="s">
        <v>19</v>
      </c>
      <c r="H98" s="92">
        <f t="shared" si="1"/>
        <v>3333333.3333333335</v>
      </c>
      <c r="I98" s="44">
        <v>4000000</v>
      </c>
      <c r="J98" s="29" t="s">
        <v>128</v>
      </c>
      <c r="K98" s="29" t="s">
        <v>21</v>
      </c>
      <c r="L98" s="45" t="s">
        <v>28</v>
      </c>
      <c r="M98" s="45" t="s">
        <v>32</v>
      </c>
      <c r="N98" s="45" t="s">
        <v>25</v>
      </c>
      <c r="O98" s="45"/>
      <c r="P98" s="45" t="s">
        <v>30</v>
      </c>
      <c r="Q98" s="7"/>
      <c r="R98" s="238"/>
      <c r="S98" s="18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</row>
    <row r="99" spans="1:169" s="2" customFormat="1" ht="40.9" customHeight="1">
      <c r="A99" s="1"/>
      <c r="B99" s="218"/>
      <c r="C99" s="129">
        <v>91</v>
      </c>
      <c r="D99" s="29" t="s">
        <v>17</v>
      </c>
      <c r="E99" s="29" t="s">
        <v>104</v>
      </c>
      <c r="F99" s="45" t="s">
        <v>394</v>
      </c>
      <c r="G99" s="29" t="s">
        <v>19</v>
      </c>
      <c r="H99" s="92">
        <f t="shared" si="1"/>
        <v>49166.666666666672</v>
      </c>
      <c r="I99" s="44">
        <v>59000</v>
      </c>
      <c r="J99" s="29" t="s">
        <v>128</v>
      </c>
      <c r="K99" s="29" t="s">
        <v>21</v>
      </c>
      <c r="L99" s="45" t="s">
        <v>28</v>
      </c>
      <c r="M99" s="45" t="s">
        <v>32</v>
      </c>
      <c r="N99" s="45" t="s">
        <v>250</v>
      </c>
      <c r="O99" s="45"/>
      <c r="P99" s="45" t="s">
        <v>30</v>
      </c>
      <c r="Q99" s="7"/>
      <c r="R99" s="238"/>
      <c r="S99" s="18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</row>
    <row r="100" spans="1:169" s="2" customFormat="1" ht="40.9" customHeight="1">
      <c r="A100" s="1"/>
      <c r="B100" s="218"/>
      <c r="C100" s="129">
        <v>92</v>
      </c>
      <c r="D100" s="29" t="s">
        <v>17</v>
      </c>
      <c r="E100" s="29" t="s">
        <v>85</v>
      </c>
      <c r="F100" s="45" t="s">
        <v>263</v>
      </c>
      <c r="G100" s="29" t="s">
        <v>19</v>
      </c>
      <c r="H100" s="92">
        <f t="shared" si="1"/>
        <v>29166.666666666668</v>
      </c>
      <c r="I100" s="44">
        <v>35000</v>
      </c>
      <c r="J100" s="29" t="s">
        <v>128</v>
      </c>
      <c r="K100" s="29" t="s">
        <v>21</v>
      </c>
      <c r="L100" s="45" t="s">
        <v>28</v>
      </c>
      <c r="M100" s="45" t="s">
        <v>32</v>
      </c>
      <c r="N100" s="45" t="s">
        <v>250</v>
      </c>
      <c r="O100" s="45"/>
      <c r="P100" s="45" t="s">
        <v>30</v>
      </c>
      <c r="Q100" s="7"/>
      <c r="R100" s="238"/>
      <c r="S100" s="18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</row>
    <row r="101" spans="1:169" s="2" customFormat="1" ht="40.9" customHeight="1">
      <c r="A101" s="1"/>
      <c r="B101" s="218"/>
      <c r="C101" s="129">
        <v>93</v>
      </c>
      <c r="D101" s="97" t="s">
        <v>17</v>
      </c>
      <c r="E101" s="97" t="s">
        <v>323</v>
      </c>
      <c r="F101" s="98" t="s">
        <v>530</v>
      </c>
      <c r="G101" s="97" t="s">
        <v>19</v>
      </c>
      <c r="H101" s="115">
        <f t="shared" si="1"/>
        <v>141666.66666666669</v>
      </c>
      <c r="I101" s="99">
        <v>170000</v>
      </c>
      <c r="J101" s="29" t="s">
        <v>128</v>
      </c>
      <c r="K101" s="29" t="s">
        <v>21</v>
      </c>
      <c r="L101" s="45" t="s">
        <v>28</v>
      </c>
      <c r="M101" s="45" t="s">
        <v>32</v>
      </c>
      <c r="N101" s="45" t="s">
        <v>25</v>
      </c>
      <c r="O101" s="45"/>
      <c r="P101" s="45" t="s">
        <v>30</v>
      </c>
      <c r="Q101" s="100"/>
      <c r="R101" s="238"/>
      <c r="S101" s="18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</row>
    <row r="102" spans="1:169" s="2" customFormat="1" ht="40.9" customHeight="1">
      <c r="A102" s="1"/>
      <c r="B102" s="218"/>
      <c r="C102" s="129">
        <v>94</v>
      </c>
      <c r="D102" s="97" t="s">
        <v>17</v>
      </c>
      <c r="E102" s="97" t="s">
        <v>44</v>
      </c>
      <c r="F102" s="98" t="s">
        <v>45</v>
      </c>
      <c r="G102" s="97" t="s">
        <v>19</v>
      </c>
      <c r="H102" s="115">
        <f t="shared" si="1"/>
        <v>83333.333333333343</v>
      </c>
      <c r="I102" s="99">
        <v>100000</v>
      </c>
      <c r="J102" s="97" t="s">
        <v>128</v>
      </c>
      <c r="K102" s="97" t="s">
        <v>21</v>
      </c>
      <c r="L102" s="125" t="s">
        <v>28</v>
      </c>
      <c r="M102" s="45" t="s">
        <v>32</v>
      </c>
      <c r="N102" s="98" t="s">
        <v>25</v>
      </c>
      <c r="O102" s="98" t="s">
        <v>30</v>
      </c>
      <c r="P102" s="45" t="s">
        <v>30</v>
      </c>
      <c r="Q102" s="100"/>
      <c r="R102" s="238"/>
      <c r="S102" s="18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</row>
    <row r="103" spans="1:169" s="2" customFormat="1" ht="40.9" customHeight="1">
      <c r="A103" s="1"/>
      <c r="B103" s="218"/>
      <c r="C103" s="129">
        <v>95</v>
      </c>
      <c r="D103" s="97" t="s">
        <v>17</v>
      </c>
      <c r="E103" s="97" t="s">
        <v>44</v>
      </c>
      <c r="F103" s="98" t="s">
        <v>47</v>
      </c>
      <c r="G103" s="97" t="s">
        <v>19</v>
      </c>
      <c r="H103" s="115">
        <f t="shared" si="1"/>
        <v>31250</v>
      </c>
      <c r="I103" s="99">
        <v>37500</v>
      </c>
      <c r="J103" s="97" t="s">
        <v>128</v>
      </c>
      <c r="K103" s="97" t="s">
        <v>21</v>
      </c>
      <c r="L103" s="125" t="s">
        <v>28</v>
      </c>
      <c r="M103" s="98" t="s">
        <v>34</v>
      </c>
      <c r="N103" s="98" t="s">
        <v>25</v>
      </c>
      <c r="O103" s="98" t="s">
        <v>30</v>
      </c>
      <c r="P103" s="45" t="s">
        <v>30</v>
      </c>
      <c r="Q103" s="100"/>
      <c r="R103" s="238"/>
      <c r="S103" s="18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</row>
    <row r="104" spans="1:169" s="2" customFormat="1" ht="40.9" customHeight="1">
      <c r="A104" s="1"/>
      <c r="B104" s="218"/>
      <c r="C104" s="129">
        <v>96</v>
      </c>
      <c r="D104" s="97" t="s">
        <v>17</v>
      </c>
      <c r="E104" s="97" t="s">
        <v>53</v>
      </c>
      <c r="F104" s="98" t="s">
        <v>54</v>
      </c>
      <c r="G104" s="97" t="s">
        <v>19</v>
      </c>
      <c r="H104" s="115">
        <f t="shared" si="1"/>
        <v>413333.33333333337</v>
      </c>
      <c r="I104" s="99">
        <v>496000</v>
      </c>
      <c r="J104" s="97" t="s">
        <v>20</v>
      </c>
      <c r="K104" s="97" t="s">
        <v>21</v>
      </c>
      <c r="L104" s="125" t="s">
        <v>28</v>
      </c>
      <c r="M104" s="98" t="s">
        <v>32</v>
      </c>
      <c r="N104" s="98" t="s">
        <v>25</v>
      </c>
      <c r="O104" s="98" t="s">
        <v>30</v>
      </c>
      <c r="P104" s="45" t="s">
        <v>340</v>
      </c>
      <c r="Q104" s="100"/>
      <c r="R104" s="238"/>
      <c r="S104" s="18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</row>
    <row r="105" spans="1:169" s="2" customFormat="1" ht="40.9" customHeight="1">
      <c r="A105" s="1"/>
      <c r="B105" s="218"/>
      <c r="C105" s="129">
        <v>97</v>
      </c>
      <c r="D105" s="97" t="s">
        <v>17</v>
      </c>
      <c r="E105" s="97" t="s">
        <v>53</v>
      </c>
      <c r="F105" s="98" t="s">
        <v>55</v>
      </c>
      <c r="G105" s="97" t="s">
        <v>19</v>
      </c>
      <c r="H105" s="115">
        <f t="shared" si="1"/>
        <v>41666.666666666672</v>
      </c>
      <c r="I105" s="99">
        <v>50000</v>
      </c>
      <c r="J105" s="97" t="s">
        <v>20</v>
      </c>
      <c r="K105" s="97" t="s">
        <v>21</v>
      </c>
      <c r="L105" s="125" t="s">
        <v>28</v>
      </c>
      <c r="M105" s="98" t="s">
        <v>46</v>
      </c>
      <c r="N105" s="98" t="s">
        <v>25</v>
      </c>
      <c r="O105" s="98" t="s">
        <v>30</v>
      </c>
      <c r="P105" s="45" t="s">
        <v>340</v>
      </c>
      <c r="Q105" s="100"/>
      <c r="R105" s="238"/>
      <c r="S105" s="18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</row>
    <row r="106" spans="1:169" s="2" customFormat="1" ht="40.9" customHeight="1">
      <c r="A106" s="1"/>
      <c r="B106" s="218"/>
      <c r="C106" s="129">
        <v>98</v>
      </c>
      <c r="D106" s="97" t="s">
        <v>17</v>
      </c>
      <c r="E106" s="97" t="s">
        <v>53</v>
      </c>
      <c r="F106" s="98" t="s">
        <v>56</v>
      </c>
      <c r="G106" s="97" t="s">
        <v>19</v>
      </c>
      <c r="H106" s="115">
        <f t="shared" si="1"/>
        <v>25000</v>
      </c>
      <c r="I106" s="99">
        <v>30000</v>
      </c>
      <c r="J106" s="97" t="s">
        <v>20</v>
      </c>
      <c r="K106" s="97" t="s">
        <v>21</v>
      </c>
      <c r="L106" s="125" t="s">
        <v>28</v>
      </c>
      <c r="M106" s="98" t="s">
        <v>34</v>
      </c>
      <c r="N106" s="98" t="s">
        <v>25</v>
      </c>
      <c r="O106" s="98" t="s">
        <v>30</v>
      </c>
      <c r="P106" s="45" t="s">
        <v>340</v>
      </c>
      <c r="Q106" s="100"/>
      <c r="R106" s="238"/>
      <c r="S106" s="18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</row>
    <row r="107" spans="1:169" s="2" customFormat="1" ht="40.9" customHeight="1">
      <c r="A107" s="1"/>
      <c r="B107" s="218"/>
      <c r="C107" s="129">
        <v>99</v>
      </c>
      <c r="D107" s="97" t="s">
        <v>17</v>
      </c>
      <c r="E107" s="97" t="s">
        <v>53</v>
      </c>
      <c r="F107" s="98" t="s">
        <v>57</v>
      </c>
      <c r="G107" s="97" t="s">
        <v>19</v>
      </c>
      <c r="H107" s="115">
        <f t="shared" si="1"/>
        <v>8333.3333333333339</v>
      </c>
      <c r="I107" s="99">
        <v>10000</v>
      </c>
      <c r="J107" s="97" t="s">
        <v>20</v>
      </c>
      <c r="K107" s="97" t="s">
        <v>21</v>
      </c>
      <c r="L107" s="125" t="s">
        <v>28</v>
      </c>
      <c r="M107" s="98" t="s">
        <v>32</v>
      </c>
      <c r="N107" s="98" t="s">
        <v>25</v>
      </c>
      <c r="O107" s="98" t="s">
        <v>30</v>
      </c>
      <c r="P107" s="45" t="s">
        <v>340</v>
      </c>
      <c r="Q107" s="100"/>
      <c r="R107" s="238"/>
      <c r="S107" s="18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</row>
    <row r="108" spans="1:169" s="2" customFormat="1" ht="40.9" customHeight="1">
      <c r="A108" s="1"/>
      <c r="B108" s="218"/>
      <c r="C108" s="129">
        <v>100</v>
      </c>
      <c r="D108" s="97" t="s">
        <v>17</v>
      </c>
      <c r="E108" s="97" t="s">
        <v>53</v>
      </c>
      <c r="F108" s="98" t="s">
        <v>58</v>
      </c>
      <c r="G108" s="97" t="s">
        <v>19</v>
      </c>
      <c r="H108" s="115">
        <f t="shared" si="1"/>
        <v>8333.3333333333339</v>
      </c>
      <c r="I108" s="99">
        <v>10000</v>
      </c>
      <c r="J108" s="97" t="s">
        <v>20</v>
      </c>
      <c r="K108" s="97" t="s">
        <v>21</v>
      </c>
      <c r="L108" s="125" t="s">
        <v>28</v>
      </c>
      <c r="M108" s="98" t="s">
        <v>34</v>
      </c>
      <c r="N108" s="98" t="s">
        <v>25</v>
      </c>
      <c r="O108" s="98" t="s">
        <v>30</v>
      </c>
      <c r="P108" s="45" t="s">
        <v>340</v>
      </c>
      <c r="Q108" s="100"/>
      <c r="R108" s="238"/>
      <c r="S108" s="18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</row>
    <row r="109" spans="1:169" s="2" customFormat="1" ht="40.9" customHeight="1">
      <c r="A109" s="1"/>
      <c r="B109" s="218"/>
      <c r="C109" s="129">
        <v>101</v>
      </c>
      <c r="D109" s="97" t="s">
        <v>17</v>
      </c>
      <c r="E109" s="97" t="s">
        <v>60</v>
      </c>
      <c r="F109" s="98" t="s">
        <v>61</v>
      </c>
      <c r="G109" s="97" t="s">
        <v>19</v>
      </c>
      <c r="H109" s="115">
        <f t="shared" si="1"/>
        <v>166666.66666666669</v>
      </c>
      <c r="I109" s="99">
        <v>200000</v>
      </c>
      <c r="J109" s="29" t="s">
        <v>128</v>
      </c>
      <c r="K109" s="97" t="s">
        <v>21</v>
      </c>
      <c r="L109" s="125" t="s">
        <v>28</v>
      </c>
      <c r="M109" s="98" t="s">
        <v>32</v>
      </c>
      <c r="N109" s="98" t="s">
        <v>25</v>
      </c>
      <c r="O109" s="98" t="s">
        <v>30</v>
      </c>
      <c r="P109" s="45" t="s">
        <v>565</v>
      </c>
      <c r="Q109" s="100"/>
      <c r="R109" s="238"/>
      <c r="S109" s="18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</row>
    <row r="110" spans="1:169" s="2" customFormat="1" ht="40.9" customHeight="1">
      <c r="A110" s="1"/>
      <c r="B110" s="218"/>
      <c r="C110" s="129">
        <v>102</v>
      </c>
      <c r="D110" s="97" t="s">
        <v>17</v>
      </c>
      <c r="E110" s="97" t="s">
        <v>60</v>
      </c>
      <c r="F110" s="98" t="s">
        <v>62</v>
      </c>
      <c r="G110" s="97" t="s">
        <v>19</v>
      </c>
      <c r="H110" s="115">
        <f t="shared" si="1"/>
        <v>83333.333333333343</v>
      </c>
      <c r="I110" s="99">
        <v>100000</v>
      </c>
      <c r="J110" s="29" t="s">
        <v>128</v>
      </c>
      <c r="K110" s="97" t="s">
        <v>21</v>
      </c>
      <c r="L110" s="125" t="s">
        <v>28</v>
      </c>
      <c r="M110" s="98" t="s">
        <v>32</v>
      </c>
      <c r="N110" s="98" t="s">
        <v>25</v>
      </c>
      <c r="O110" s="98" t="s">
        <v>30</v>
      </c>
      <c r="P110" s="45" t="s">
        <v>565</v>
      </c>
      <c r="Q110" s="100"/>
      <c r="R110" s="238"/>
      <c r="S110" s="18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</row>
    <row r="111" spans="1:169" s="2" customFormat="1" ht="40.9" customHeight="1">
      <c r="A111" s="1"/>
      <c r="B111" s="218"/>
      <c r="C111" s="129">
        <v>103</v>
      </c>
      <c r="D111" s="97" t="s">
        <v>17</v>
      </c>
      <c r="E111" s="97" t="s">
        <v>60</v>
      </c>
      <c r="F111" s="98" t="s">
        <v>63</v>
      </c>
      <c r="G111" s="97" t="s">
        <v>19</v>
      </c>
      <c r="H111" s="115">
        <f t="shared" si="1"/>
        <v>16666.666666666668</v>
      </c>
      <c r="I111" s="99">
        <v>20000</v>
      </c>
      <c r="J111" s="29" t="s">
        <v>128</v>
      </c>
      <c r="K111" s="97" t="s">
        <v>21</v>
      </c>
      <c r="L111" s="125" t="s">
        <v>28</v>
      </c>
      <c r="M111" s="98" t="s">
        <v>32</v>
      </c>
      <c r="N111" s="98" t="s">
        <v>25</v>
      </c>
      <c r="O111" s="98" t="s">
        <v>30</v>
      </c>
      <c r="P111" s="45" t="s">
        <v>565</v>
      </c>
      <c r="Q111" s="100"/>
      <c r="R111" s="238"/>
      <c r="S111" s="18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</row>
    <row r="112" spans="1:169" s="2" customFormat="1" ht="40.9" customHeight="1">
      <c r="A112" s="1"/>
      <c r="B112" s="218"/>
      <c r="C112" s="129">
        <v>104</v>
      </c>
      <c r="D112" s="97" t="s">
        <v>17</v>
      </c>
      <c r="E112" s="97" t="s">
        <v>60</v>
      </c>
      <c r="F112" s="98" t="s">
        <v>64</v>
      </c>
      <c r="G112" s="97" t="s">
        <v>19</v>
      </c>
      <c r="H112" s="115">
        <f t="shared" si="1"/>
        <v>16666.666666666668</v>
      </c>
      <c r="I112" s="99">
        <v>20000</v>
      </c>
      <c r="J112" s="29" t="s">
        <v>128</v>
      </c>
      <c r="K112" s="97" t="s">
        <v>21</v>
      </c>
      <c r="L112" s="125" t="s">
        <v>28</v>
      </c>
      <c r="M112" s="98" t="s">
        <v>32</v>
      </c>
      <c r="N112" s="98" t="s">
        <v>250</v>
      </c>
      <c r="O112" s="98" t="s">
        <v>30</v>
      </c>
      <c r="P112" s="45" t="s">
        <v>565</v>
      </c>
      <c r="Q112" s="100"/>
      <c r="R112" s="238"/>
      <c r="S112" s="18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</row>
    <row r="113" spans="1:169" s="2" customFormat="1" ht="40.9" customHeight="1">
      <c r="A113" s="1"/>
      <c r="B113" s="218"/>
      <c r="C113" s="129">
        <v>105</v>
      </c>
      <c r="D113" s="97" t="s">
        <v>17</v>
      </c>
      <c r="E113" s="97" t="s">
        <v>60</v>
      </c>
      <c r="F113" s="98" t="s">
        <v>65</v>
      </c>
      <c r="G113" s="97" t="s">
        <v>19</v>
      </c>
      <c r="H113" s="115">
        <f t="shared" si="1"/>
        <v>12500</v>
      </c>
      <c r="I113" s="99">
        <v>15000</v>
      </c>
      <c r="J113" s="29" t="s">
        <v>128</v>
      </c>
      <c r="K113" s="97" t="s">
        <v>21</v>
      </c>
      <c r="L113" s="125" t="s">
        <v>28</v>
      </c>
      <c r="M113" s="98" t="s">
        <v>32</v>
      </c>
      <c r="N113" s="98" t="s">
        <v>25</v>
      </c>
      <c r="O113" s="98" t="s">
        <v>30</v>
      </c>
      <c r="P113" s="45" t="s">
        <v>565</v>
      </c>
      <c r="Q113" s="100"/>
      <c r="R113" s="238"/>
      <c r="S113" s="18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</row>
    <row r="114" spans="1:169" s="2" customFormat="1" ht="40.9" customHeight="1">
      <c r="A114" s="1"/>
      <c r="B114" s="218"/>
      <c r="C114" s="129">
        <v>106</v>
      </c>
      <c r="D114" s="97" t="s">
        <v>37</v>
      </c>
      <c r="E114" s="97" t="s">
        <v>60</v>
      </c>
      <c r="F114" s="98" t="s">
        <v>66</v>
      </c>
      <c r="G114" s="97" t="s">
        <v>19</v>
      </c>
      <c r="H114" s="115">
        <f t="shared" si="1"/>
        <v>10000</v>
      </c>
      <c r="I114" s="99">
        <v>12000</v>
      </c>
      <c r="J114" s="29" t="s">
        <v>128</v>
      </c>
      <c r="K114" s="97" t="s">
        <v>21</v>
      </c>
      <c r="L114" s="125" t="s">
        <v>28</v>
      </c>
      <c r="M114" s="98" t="s">
        <v>32</v>
      </c>
      <c r="N114" s="98" t="s">
        <v>250</v>
      </c>
      <c r="O114" s="98" t="s">
        <v>30</v>
      </c>
      <c r="P114" s="45" t="s">
        <v>565</v>
      </c>
      <c r="Q114" s="100"/>
      <c r="R114" s="238"/>
      <c r="S114" s="18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</row>
    <row r="115" spans="1:169" s="2" customFormat="1" ht="40.9" customHeight="1">
      <c r="A115" s="1"/>
      <c r="B115" s="218"/>
      <c r="C115" s="129">
        <v>107</v>
      </c>
      <c r="D115" s="97" t="s">
        <v>37</v>
      </c>
      <c r="E115" s="97" t="s">
        <v>60</v>
      </c>
      <c r="F115" s="98" t="s">
        <v>67</v>
      </c>
      <c r="G115" s="97" t="s">
        <v>19</v>
      </c>
      <c r="H115" s="115">
        <f t="shared" si="1"/>
        <v>8333.3333333333339</v>
      </c>
      <c r="I115" s="99">
        <v>10000</v>
      </c>
      <c r="J115" s="29" t="s">
        <v>128</v>
      </c>
      <c r="K115" s="97" t="s">
        <v>21</v>
      </c>
      <c r="L115" s="125" t="s">
        <v>28</v>
      </c>
      <c r="M115" s="98" t="s">
        <v>32</v>
      </c>
      <c r="N115" s="98" t="s">
        <v>250</v>
      </c>
      <c r="O115" s="98" t="s">
        <v>30</v>
      </c>
      <c r="P115" s="45" t="s">
        <v>565</v>
      </c>
      <c r="Q115" s="100"/>
      <c r="R115" s="238"/>
      <c r="S115" s="18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</row>
    <row r="116" spans="1:169" customFormat="1" ht="40.9" customHeight="1">
      <c r="A116" s="1"/>
      <c r="B116" s="218"/>
      <c r="C116" s="129">
        <v>108</v>
      </c>
      <c r="D116" s="29" t="s">
        <v>17</v>
      </c>
      <c r="E116" s="157" t="s">
        <v>74</v>
      </c>
      <c r="F116" s="158" t="s">
        <v>592</v>
      </c>
      <c r="G116" s="29" t="s">
        <v>19</v>
      </c>
      <c r="H116" s="115">
        <f t="shared" si="1"/>
        <v>251666.66666666669</v>
      </c>
      <c r="I116" s="191">
        <v>302000</v>
      </c>
      <c r="J116" s="29" t="s">
        <v>128</v>
      </c>
      <c r="K116" s="29" t="s">
        <v>21</v>
      </c>
      <c r="L116" s="161" t="s">
        <v>28</v>
      </c>
      <c r="M116" s="45" t="s">
        <v>32</v>
      </c>
      <c r="N116" s="98" t="s">
        <v>250</v>
      </c>
      <c r="O116" s="45"/>
      <c r="P116" s="45" t="s">
        <v>565</v>
      </c>
      <c r="Q116" s="192"/>
      <c r="R116" s="238"/>
      <c r="S116" s="1"/>
      <c r="T116" s="193"/>
      <c r="U116" s="1"/>
      <c r="V116" s="1"/>
      <c r="W116" s="186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</row>
    <row r="117" spans="1:169" customFormat="1" ht="40.9" customHeight="1">
      <c r="A117" s="1"/>
      <c r="B117" s="218"/>
      <c r="C117" s="129">
        <v>109</v>
      </c>
      <c r="D117" s="29" t="s">
        <v>17</v>
      </c>
      <c r="E117" s="157" t="s">
        <v>74</v>
      </c>
      <c r="F117" s="158" t="s">
        <v>588</v>
      </c>
      <c r="G117" s="29" t="s">
        <v>19</v>
      </c>
      <c r="H117" s="115">
        <f t="shared" si="1"/>
        <v>88000</v>
      </c>
      <c r="I117" s="191">
        <v>105600</v>
      </c>
      <c r="J117" s="29" t="s">
        <v>128</v>
      </c>
      <c r="K117" s="29" t="s">
        <v>21</v>
      </c>
      <c r="L117" s="161" t="s">
        <v>28</v>
      </c>
      <c r="M117" s="45" t="s">
        <v>32</v>
      </c>
      <c r="N117" s="45" t="s">
        <v>127</v>
      </c>
      <c r="O117" s="45"/>
      <c r="P117" s="45" t="s">
        <v>565</v>
      </c>
      <c r="Q117" s="192"/>
      <c r="R117" s="238"/>
      <c r="S117" s="1"/>
      <c r="T117" s="193"/>
      <c r="U117" s="1"/>
      <c r="V117" s="1"/>
      <c r="W117" s="186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</row>
    <row r="118" spans="1:169" s="2" customFormat="1" ht="40.9" customHeight="1">
      <c r="A118" s="1"/>
      <c r="B118" s="218"/>
      <c r="C118" s="129">
        <v>110</v>
      </c>
      <c r="D118" s="97" t="s">
        <v>17</v>
      </c>
      <c r="E118" s="97" t="s">
        <v>244</v>
      </c>
      <c r="F118" s="98" t="s">
        <v>245</v>
      </c>
      <c r="G118" s="97" t="s">
        <v>19</v>
      </c>
      <c r="H118" s="115">
        <f t="shared" si="1"/>
        <v>424583.33333333337</v>
      </c>
      <c r="I118" s="99">
        <v>509500</v>
      </c>
      <c r="J118" s="29" t="s">
        <v>128</v>
      </c>
      <c r="K118" s="97" t="s">
        <v>21</v>
      </c>
      <c r="L118" s="125" t="s">
        <v>28</v>
      </c>
      <c r="M118" s="98" t="s">
        <v>32</v>
      </c>
      <c r="N118" s="98" t="s">
        <v>25</v>
      </c>
      <c r="O118" s="98" t="s">
        <v>30</v>
      </c>
      <c r="P118" s="45" t="s">
        <v>565</v>
      </c>
      <c r="Q118" s="100"/>
      <c r="R118" s="238"/>
      <c r="S118" s="18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</row>
    <row r="119" spans="1:169" s="2" customFormat="1" ht="40.9" customHeight="1">
      <c r="A119" s="1"/>
      <c r="B119" s="218"/>
      <c r="C119" s="129">
        <v>111</v>
      </c>
      <c r="D119" s="157" t="s">
        <v>17</v>
      </c>
      <c r="E119" s="157" t="s">
        <v>244</v>
      </c>
      <c r="F119" s="158" t="s">
        <v>380</v>
      </c>
      <c r="G119" s="97" t="s">
        <v>19</v>
      </c>
      <c r="H119" s="115">
        <f t="shared" si="1"/>
        <v>25416.666666666668</v>
      </c>
      <c r="I119" s="160">
        <v>30500</v>
      </c>
      <c r="J119" s="29" t="s">
        <v>128</v>
      </c>
      <c r="K119" s="97" t="s">
        <v>21</v>
      </c>
      <c r="L119" s="125" t="s">
        <v>28</v>
      </c>
      <c r="M119" s="98" t="s">
        <v>32</v>
      </c>
      <c r="N119" s="98" t="s">
        <v>25</v>
      </c>
      <c r="O119" s="98" t="s">
        <v>30</v>
      </c>
      <c r="P119" s="45" t="s">
        <v>565</v>
      </c>
      <c r="Q119" s="162"/>
      <c r="R119" s="238"/>
      <c r="S119" s="18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</row>
    <row r="120" spans="1:169" s="2" customFormat="1" ht="40.9" customHeight="1">
      <c r="A120" s="1"/>
      <c r="B120" s="218"/>
      <c r="C120" s="129">
        <v>112</v>
      </c>
      <c r="D120" s="157" t="s">
        <v>17</v>
      </c>
      <c r="E120" s="157" t="s">
        <v>244</v>
      </c>
      <c r="F120" s="158" t="s">
        <v>381</v>
      </c>
      <c r="G120" s="157" t="s">
        <v>19</v>
      </c>
      <c r="H120" s="159">
        <f t="shared" si="1"/>
        <v>72500</v>
      </c>
      <c r="I120" s="160">
        <v>87000</v>
      </c>
      <c r="J120" s="29" t="s">
        <v>128</v>
      </c>
      <c r="K120" s="97" t="s">
        <v>21</v>
      </c>
      <c r="L120" s="125" t="s">
        <v>28</v>
      </c>
      <c r="M120" s="98" t="s">
        <v>32</v>
      </c>
      <c r="N120" s="98" t="s">
        <v>25</v>
      </c>
      <c r="O120" s="98" t="s">
        <v>30</v>
      </c>
      <c r="P120" s="45" t="s">
        <v>565</v>
      </c>
      <c r="Q120" s="162"/>
      <c r="R120" s="238"/>
      <c r="S120" s="18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</row>
    <row r="121" spans="1:169" s="2" customFormat="1" ht="40.9" customHeight="1">
      <c r="A121" s="1"/>
      <c r="B121" s="218"/>
      <c r="C121" s="129">
        <v>113</v>
      </c>
      <c r="D121" s="157" t="s">
        <v>17</v>
      </c>
      <c r="E121" s="157" t="s">
        <v>244</v>
      </c>
      <c r="F121" s="158" t="s">
        <v>382</v>
      </c>
      <c r="G121" s="157" t="s">
        <v>19</v>
      </c>
      <c r="H121" s="159">
        <f t="shared" si="1"/>
        <v>270464.16666666669</v>
      </c>
      <c r="I121" s="160">
        <v>324557</v>
      </c>
      <c r="J121" s="29" t="s">
        <v>128</v>
      </c>
      <c r="K121" s="97" t="s">
        <v>21</v>
      </c>
      <c r="L121" s="125" t="s">
        <v>28</v>
      </c>
      <c r="M121" s="98" t="s">
        <v>32</v>
      </c>
      <c r="N121" s="98" t="s">
        <v>25</v>
      </c>
      <c r="O121" s="98" t="s">
        <v>30</v>
      </c>
      <c r="P121" s="45" t="s">
        <v>565</v>
      </c>
      <c r="Q121" s="162"/>
      <c r="R121" s="238"/>
      <c r="S121" s="18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</row>
    <row r="122" spans="1:169" s="2" customFormat="1" ht="40.9" customHeight="1">
      <c r="A122" s="1"/>
      <c r="B122" s="218"/>
      <c r="C122" s="129">
        <v>114</v>
      </c>
      <c r="D122" s="157" t="s">
        <v>17</v>
      </c>
      <c r="E122" s="157" t="s">
        <v>244</v>
      </c>
      <c r="F122" s="158" t="s">
        <v>383</v>
      </c>
      <c r="G122" s="157" t="s">
        <v>19</v>
      </c>
      <c r="H122" s="159">
        <f t="shared" si="1"/>
        <v>41816.666666666672</v>
      </c>
      <c r="I122" s="160">
        <v>50180</v>
      </c>
      <c r="J122" s="29" t="s">
        <v>128</v>
      </c>
      <c r="K122" s="97" t="s">
        <v>21</v>
      </c>
      <c r="L122" s="125" t="s">
        <v>28</v>
      </c>
      <c r="M122" s="98" t="s">
        <v>32</v>
      </c>
      <c r="N122" s="98" t="s">
        <v>25</v>
      </c>
      <c r="O122" s="98" t="s">
        <v>30</v>
      </c>
      <c r="P122" s="45" t="s">
        <v>565</v>
      </c>
      <c r="Q122" s="162"/>
      <c r="R122" s="238"/>
      <c r="S122" s="18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</row>
    <row r="123" spans="1:169" s="2" customFormat="1" ht="40.9" customHeight="1">
      <c r="A123" s="1"/>
      <c r="B123" s="218"/>
      <c r="C123" s="129">
        <v>115</v>
      </c>
      <c r="D123" s="157" t="s">
        <v>17</v>
      </c>
      <c r="E123" s="157" t="s">
        <v>244</v>
      </c>
      <c r="F123" s="158" t="s">
        <v>384</v>
      </c>
      <c r="G123" s="157" t="s">
        <v>19</v>
      </c>
      <c r="H123" s="159">
        <f t="shared" si="1"/>
        <v>48466.666666666672</v>
      </c>
      <c r="I123" s="160">
        <v>58160</v>
      </c>
      <c r="J123" s="29" t="s">
        <v>128</v>
      </c>
      <c r="K123" s="97" t="s">
        <v>21</v>
      </c>
      <c r="L123" s="125" t="s">
        <v>28</v>
      </c>
      <c r="M123" s="98" t="s">
        <v>32</v>
      </c>
      <c r="N123" s="98" t="s">
        <v>25</v>
      </c>
      <c r="O123" s="98" t="s">
        <v>30</v>
      </c>
      <c r="P123" s="45" t="s">
        <v>565</v>
      </c>
      <c r="Q123" s="162"/>
      <c r="R123" s="238"/>
      <c r="S123" s="18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</row>
    <row r="124" spans="1:169" s="2" customFormat="1" ht="40.9" customHeight="1">
      <c r="A124" s="1"/>
      <c r="B124" s="218"/>
      <c r="C124" s="129">
        <v>116</v>
      </c>
      <c r="D124" s="157" t="s">
        <v>17</v>
      </c>
      <c r="E124" s="157" t="s">
        <v>244</v>
      </c>
      <c r="F124" s="158" t="s">
        <v>385</v>
      </c>
      <c r="G124" s="157" t="s">
        <v>19</v>
      </c>
      <c r="H124" s="159">
        <f t="shared" si="1"/>
        <v>8333.3333333333339</v>
      </c>
      <c r="I124" s="160">
        <v>10000</v>
      </c>
      <c r="J124" s="29" t="s">
        <v>128</v>
      </c>
      <c r="K124" s="97" t="s">
        <v>21</v>
      </c>
      <c r="L124" s="125" t="s">
        <v>28</v>
      </c>
      <c r="M124" s="98" t="s">
        <v>32</v>
      </c>
      <c r="N124" s="98" t="s">
        <v>25</v>
      </c>
      <c r="O124" s="98" t="s">
        <v>30</v>
      </c>
      <c r="P124" s="45" t="s">
        <v>565</v>
      </c>
      <c r="Q124" s="162"/>
      <c r="R124" s="238"/>
      <c r="S124" s="18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</row>
    <row r="125" spans="1:169" s="2" customFormat="1" ht="40.9" customHeight="1">
      <c r="A125" s="1"/>
      <c r="B125" s="218"/>
      <c r="C125" s="129">
        <v>117</v>
      </c>
      <c r="D125" s="157" t="s">
        <v>17</v>
      </c>
      <c r="E125" s="157" t="s">
        <v>244</v>
      </c>
      <c r="F125" s="158" t="s">
        <v>386</v>
      </c>
      <c r="G125" s="157" t="s">
        <v>19</v>
      </c>
      <c r="H125" s="159">
        <f t="shared" si="1"/>
        <v>6016.666666666667</v>
      </c>
      <c r="I125" s="160">
        <v>7220</v>
      </c>
      <c r="J125" s="29" t="s">
        <v>128</v>
      </c>
      <c r="K125" s="97" t="s">
        <v>21</v>
      </c>
      <c r="L125" s="125" t="s">
        <v>28</v>
      </c>
      <c r="M125" s="98" t="s">
        <v>32</v>
      </c>
      <c r="N125" s="98" t="s">
        <v>25</v>
      </c>
      <c r="O125" s="98" t="s">
        <v>30</v>
      </c>
      <c r="P125" s="45" t="s">
        <v>565</v>
      </c>
      <c r="Q125" s="162"/>
      <c r="R125" s="238"/>
      <c r="S125" s="18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</row>
    <row r="126" spans="1:169" s="2" customFormat="1" ht="40.9" customHeight="1">
      <c r="A126" s="1"/>
      <c r="B126" s="218"/>
      <c r="C126" s="129">
        <v>118</v>
      </c>
      <c r="D126" s="157" t="s">
        <v>17</v>
      </c>
      <c r="E126" s="157" t="s">
        <v>244</v>
      </c>
      <c r="F126" s="158" t="s">
        <v>387</v>
      </c>
      <c r="G126" s="157" t="s">
        <v>19</v>
      </c>
      <c r="H126" s="159">
        <f t="shared" si="1"/>
        <v>39166.666666666672</v>
      </c>
      <c r="I126" s="160">
        <v>47000</v>
      </c>
      <c r="J126" s="29" t="s">
        <v>128</v>
      </c>
      <c r="K126" s="97" t="s">
        <v>21</v>
      </c>
      <c r="L126" s="125" t="s">
        <v>28</v>
      </c>
      <c r="M126" s="98" t="s">
        <v>32</v>
      </c>
      <c r="N126" s="98" t="s">
        <v>25</v>
      </c>
      <c r="O126" s="98" t="s">
        <v>30</v>
      </c>
      <c r="P126" s="45" t="s">
        <v>565</v>
      </c>
      <c r="Q126" s="162"/>
      <c r="R126" s="238"/>
      <c r="S126" s="18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</row>
    <row r="127" spans="1:169" s="2" customFormat="1" ht="40.9" customHeight="1">
      <c r="A127" s="1"/>
      <c r="B127" s="218"/>
      <c r="C127" s="129">
        <v>119</v>
      </c>
      <c r="D127" s="97" t="s">
        <v>17</v>
      </c>
      <c r="E127" s="97" t="s">
        <v>244</v>
      </c>
      <c r="F127" s="98" t="s">
        <v>254</v>
      </c>
      <c r="G127" s="97" t="s">
        <v>19</v>
      </c>
      <c r="H127" s="115">
        <f t="shared" si="1"/>
        <v>83333.333333333343</v>
      </c>
      <c r="I127" s="99">
        <v>100000</v>
      </c>
      <c r="J127" s="29" t="s">
        <v>128</v>
      </c>
      <c r="K127" s="97" t="s">
        <v>21</v>
      </c>
      <c r="L127" s="125" t="s">
        <v>28</v>
      </c>
      <c r="M127" s="98" t="s">
        <v>32</v>
      </c>
      <c r="N127" s="98" t="s">
        <v>250</v>
      </c>
      <c r="O127" s="98" t="s">
        <v>30</v>
      </c>
      <c r="P127" s="45" t="s">
        <v>565</v>
      </c>
      <c r="Q127" s="100"/>
      <c r="R127" s="238"/>
      <c r="S127" s="18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</row>
    <row r="128" spans="1:169" customFormat="1" ht="40.9" customHeight="1">
      <c r="A128" s="1"/>
      <c r="B128" s="218"/>
      <c r="C128" s="129">
        <v>120</v>
      </c>
      <c r="D128" s="29" t="s">
        <v>17</v>
      </c>
      <c r="E128" s="29" t="s">
        <v>72</v>
      </c>
      <c r="F128" s="45" t="s">
        <v>537</v>
      </c>
      <c r="G128" s="29" t="s">
        <v>19</v>
      </c>
      <c r="H128" s="115">
        <f t="shared" si="1"/>
        <v>3132500</v>
      </c>
      <c r="I128" s="44">
        <v>3759000</v>
      </c>
      <c r="J128" s="29" t="s">
        <v>128</v>
      </c>
      <c r="K128" s="29" t="s">
        <v>21</v>
      </c>
      <c r="L128" s="148" t="s">
        <v>527</v>
      </c>
      <c r="M128" s="45" t="s">
        <v>32</v>
      </c>
      <c r="N128" s="98" t="s">
        <v>250</v>
      </c>
      <c r="O128" s="158"/>
      <c r="P128" s="45" t="s">
        <v>128</v>
      </c>
      <c r="Q128" s="3"/>
      <c r="R128" s="238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</row>
    <row r="129" spans="1:169" customFormat="1" ht="40.9" customHeight="1">
      <c r="A129" s="1"/>
      <c r="B129" s="218"/>
      <c r="C129" s="129">
        <v>121</v>
      </c>
      <c r="D129" s="29" t="s">
        <v>17</v>
      </c>
      <c r="E129" s="29" t="s">
        <v>72</v>
      </c>
      <c r="F129" s="45" t="s">
        <v>518</v>
      </c>
      <c r="G129" s="29" t="s">
        <v>19</v>
      </c>
      <c r="H129" s="115">
        <f t="shared" si="1"/>
        <v>90000</v>
      </c>
      <c r="I129" s="44">
        <v>108000</v>
      </c>
      <c r="J129" s="29" t="s">
        <v>128</v>
      </c>
      <c r="K129" s="29" t="s">
        <v>21</v>
      </c>
      <c r="L129" s="161" t="s">
        <v>28</v>
      </c>
      <c r="M129" s="45" t="s">
        <v>32</v>
      </c>
      <c r="N129" s="98" t="s">
        <v>250</v>
      </c>
      <c r="O129" s="158"/>
      <c r="P129" s="45" t="s">
        <v>128</v>
      </c>
      <c r="Q129" s="3"/>
      <c r="R129" s="238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</row>
    <row r="130" spans="1:169" customFormat="1" ht="40.9" customHeight="1">
      <c r="A130" s="1"/>
      <c r="B130" s="218"/>
      <c r="C130" s="129">
        <v>122</v>
      </c>
      <c r="D130" s="224" t="s">
        <v>17</v>
      </c>
      <c r="E130" s="224" t="s">
        <v>72</v>
      </c>
      <c r="F130" s="225" t="s">
        <v>538</v>
      </c>
      <c r="G130" s="224" t="s">
        <v>19</v>
      </c>
      <c r="H130" s="226">
        <f t="shared" si="1"/>
        <v>153000</v>
      </c>
      <c r="I130" s="227">
        <v>183600</v>
      </c>
      <c r="J130" s="29" t="s">
        <v>128</v>
      </c>
      <c r="K130" s="29" t="s">
        <v>21</v>
      </c>
      <c r="L130" s="161" t="s">
        <v>28</v>
      </c>
      <c r="M130" s="45" t="s">
        <v>32</v>
      </c>
      <c r="N130" s="98" t="s">
        <v>250</v>
      </c>
      <c r="O130" s="225"/>
      <c r="P130" s="45" t="s">
        <v>30</v>
      </c>
      <c r="Q130" s="230"/>
      <c r="R130" s="238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</row>
    <row r="131" spans="1:169" s="2" customFormat="1" ht="40.9" customHeight="1">
      <c r="A131" s="1"/>
      <c r="B131" s="218"/>
      <c r="C131" s="129">
        <v>123</v>
      </c>
      <c r="D131" s="97" t="s">
        <v>17</v>
      </c>
      <c r="E131" s="29" t="s">
        <v>102</v>
      </c>
      <c r="F131" s="98" t="s">
        <v>512</v>
      </c>
      <c r="G131" s="97" t="s">
        <v>19</v>
      </c>
      <c r="H131" s="115">
        <f t="shared" si="1"/>
        <v>4166.666666666667</v>
      </c>
      <c r="I131" s="99">
        <v>5000</v>
      </c>
      <c r="J131" s="97" t="s">
        <v>128</v>
      </c>
      <c r="K131" s="97" t="s">
        <v>21</v>
      </c>
      <c r="L131" s="125" t="s">
        <v>28</v>
      </c>
      <c r="M131" s="98" t="s">
        <v>34</v>
      </c>
      <c r="N131" s="45" t="s">
        <v>250</v>
      </c>
      <c r="O131" s="98"/>
      <c r="P131" s="45" t="s">
        <v>30</v>
      </c>
      <c r="Q131" s="100"/>
      <c r="R131" s="238"/>
      <c r="S131" s="18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</row>
    <row r="132" spans="1:169" s="2" customFormat="1" ht="40.9" customHeight="1">
      <c r="A132" s="1"/>
      <c r="B132" s="218"/>
      <c r="C132" s="129">
        <v>124</v>
      </c>
      <c r="D132" s="97" t="s">
        <v>17</v>
      </c>
      <c r="E132" s="29" t="s">
        <v>102</v>
      </c>
      <c r="F132" s="98" t="s">
        <v>513</v>
      </c>
      <c r="G132" s="97" t="s">
        <v>19</v>
      </c>
      <c r="H132" s="115">
        <f t="shared" si="1"/>
        <v>45833.333333333336</v>
      </c>
      <c r="I132" s="99">
        <v>55000</v>
      </c>
      <c r="J132" s="97" t="s">
        <v>128</v>
      </c>
      <c r="K132" s="97" t="s">
        <v>21</v>
      </c>
      <c r="L132" s="125" t="s">
        <v>28</v>
      </c>
      <c r="M132" s="98" t="s">
        <v>34</v>
      </c>
      <c r="N132" s="45" t="s">
        <v>250</v>
      </c>
      <c r="O132" s="98"/>
      <c r="P132" s="45" t="s">
        <v>30</v>
      </c>
      <c r="Q132" s="100"/>
      <c r="R132" s="238"/>
      <c r="S132" s="18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</row>
    <row r="133" spans="1:169" s="2" customFormat="1" ht="40.9" customHeight="1">
      <c r="A133" s="1"/>
      <c r="B133" s="218"/>
      <c r="C133" s="129">
        <v>125</v>
      </c>
      <c r="D133" s="157" t="s">
        <v>17</v>
      </c>
      <c r="E133" s="157" t="s">
        <v>348</v>
      </c>
      <c r="F133" s="158" t="s">
        <v>539</v>
      </c>
      <c r="G133" s="157" t="s">
        <v>19</v>
      </c>
      <c r="H133" s="159">
        <f t="shared" si="1"/>
        <v>21000</v>
      </c>
      <c r="I133" s="160">
        <v>25200</v>
      </c>
      <c r="J133" s="97" t="s">
        <v>128</v>
      </c>
      <c r="K133" s="97" t="s">
        <v>21</v>
      </c>
      <c r="L133" s="125" t="s">
        <v>28</v>
      </c>
      <c r="M133" s="98" t="s">
        <v>32</v>
      </c>
      <c r="N133" s="98" t="s">
        <v>25</v>
      </c>
      <c r="O133" s="98" t="s">
        <v>30</v>
      </c>
      <c r="P133" s="45" t="s">
        <v>30</v>
      </c>
      <c r="Q133" s="162"/>
      <c r="R133" s="238"/>
      <c r="S133" s="18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</row>
    <row r="134" spans="1:169" s="2" customFormat="1" ht="40.9" customHeight="1">
      <c r="A134" s="1"/>
      <c r="B134" s="218"/>
      <c r="C134" s="129">
        <v>126</v>
      </c>
      <c r="D134" s="157" t="s">
        <v>17</v>
      </c>
      <c r="E134" s="157" t="s">
        <v>348</v>
      </c>
      <c r="F134" s="158" t="s">
        <v>365</v>
      </c>
      <c r="G134" s="157" t="s">
        <v>19</v>
      </c>
      <c r="H134" s="159">
        <f t="shared" si="1"/>
        <v>9083.3333333333339</v>
      </c>
      <c r="I134" s="160">
        <v>10900</v>
      </c>
      <c r="J134" s="97" t="s">
        <v>128</v>
      </c>
      <c r="K134" s="97" t="s">
        <v>21</v>
      </c>
      <c r="L134" s="125" t="s">
        <v>28</v>
      </c>
      <c r="M134" s="98" t="s">
        <v>32</v>
      </c>
      <c r="N134" s="98" t="s">
        <v>25</v>
      </c>
      <c r="O134" s="98" t="s">
        <v>30</v>
      </c>
      <c r="P134" s="45" t="s">
        <v>30</v>
      </c>
      <c r="Q134" s="162"/>
      <c r="R134" s="238"/>
      <c r="S134" s="18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</row>
    <row r="135" spans="1:169" s="2" customFormat="1" ht="40.9" customHeight="1">
      <c r="A135" s="1"/>
      <c r="B135" s="218"/>
      <c r="C135" s="129">
        <v>127</v>
      </c>
      <c r="D135" s="157" t="s">
        <v>17</v>
      </c>
      <c r="E135" s="157" t="s">
        <v>348</v>
      </c>
      <c r="F135" s="158" t="s">
        <v>566</v>
      </c>
      <c r="G135" s="157" t="s">
        <v>19</v>
      </c>
      <c r="H135" s="159">
        <f t="shared" si="1"/>
        <v>2750</v>
      </c>
      <c r="I135" s="160">
        <v>3300</v>
      </c>
      <c r="J135" s="97" t="s">
        <v>128</v>
      </c>
      <c r="K135" s="97" t="s">
        <v>21</v>
      </c>
      <c r="L135" s="125" t="s">
        <v>567</v>
      </c>
      <c r="M135" s="98" t="s">
        <v>32</v>
      </c>
      <c r="N135" s="98" t="s">
        <v>25</v>
      </c>
      <c r="O135" s="98"/>
      <c r="P135" s="45" t="s">
        <v>30</v>
      </c>
      <c r="Q135" s="162"/>
      <c r="R135" s="238"/>
      <c r="S135" s="18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</row>
    <row r="136" spans="1:169" s="2" customFormat="1" ht="40.9" customHeight="1">
      <c r="A136" s="1"/>
      <c r="B136" s="218"/>
      <c r="C136" s="129">
        <v>128</v>
      </c>
      <c r="D136" s="157" t="s">
        <v>17</v>
      </c>
      <c r="E136" s="157" t="s">
        <v>82</v>
      </c>
      <c r="F136" s="158" t="s">
        <v>366</v>
      </c>
      <c r="G136" s="157" t="s">
        <v>19</v>
      </c>
      <c r="H136" s="159">
        <f t="shared" si="1"/>
        <v>411666.66666666669</v>
      </c>
      <c r="I136" s="160">
        <v>494000</v>
      </c>
      <c r="J136" s="97" t="s">
        <v>128</v>
      </c>
      <c r="K136" s="97" t="s">
        <v>21</v>
      </c>
      <c r="L136" s="125" t="s">
        <v>28</v>
      </c>
      <c r="M136" s="98" t="s">
        <v>32</v>
      </c>
      <c r="N136" s="98" t="s">
        <v>25</v>
      </c>
      <c r="O136" s="98" t="s">
        <v>30</v>
      </c>
      <c r="P136" s="45" t="s">
        <v>30</v>
      </c>
      <c r="Q136" s="162"/>
      <c r="R136" s="238"/>
      <c r="S136" s="18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</row>
    <row r="137" spans="1:169" s="2" customFormat="1" ht="40.9" customHeight="1">
      <c r="A137" s="1"/>
      <c r="B137" s="218"/>
      <c r="C137" s="129">
        <v>129</v>
      </c>
      <c r="D137" s="157" t="s">
        <v>17</v>
      </c>
      <c r="E137" s="157" t="s">
        <v>82</v>
      </c>
      <c r="F137" s="158" t="s">
        <v>586</v>
      </c>
      <c r="G137" s="157" t="s">
        <v>19</v>
      </c>
      <c r="H137" s="159">
        <f t="shared" ref="H137:H193" si="2">I137/1.2</f>
        <v>458333.33333333337</v>
      </c>
      <c r="I137" s="160">
        <v>550000</v>
      </c>
      <c r="J137" s="97" t="s">
        <v>128</v>
      </c>
      <c r="K137" s="97" t="s">
        <v>21</v>
      </c>
      <c r="L137" s="125" t="s">
        <v>28</v>
      </c>
      <c r="M137" s="98" t="s">
        <v>32</v>
      </c>
      <c r="N137" s="45" t="s">
        <v>250</v>
      </c>
      <c r="O137" s="98"/>
      <c r="P137" s="45" t="s">
        <v>30</v>
      </c>
      <c r="Q137" s="162"/>
      <c r="R137" s="238"/>
      <c r="S137" s="18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</row>
    <row r="138" spans="1:169" s="2" customFormat="1" ht="40.9" customHeight="1">
      <c r="A138" s="1"/>
      <c r="B138" s="218"/>
      <c r="C138" s="129">
        <v>130</v>
      </c>
      <c r="D138" s="157" t="s">
        <v>17</v>
      </c>
      <c r="E138" s="157" t="s">
        <v>369</v>
      </c>
      <c r="F138" s="158" t="s">
        <v>400</v>
      </c>
      <c r="G138" s="157" t="s">
        <v>19</v>
      </c>
      <c r="H138" s="159">
        <f t="shared" si="2"/>
        <v>20833.333333333336</v>
      </c>
      <c r="I138" s="160">
        <v>25000</v>
      </c>
      <c r="J138" s="29" t="s">
        <v>20</v>
      </c>
      <c r="K138" s="97" t="s">
        <v>21</v>
      </c>
      <c r="L138" s="125" t="s">
        <v>28</v>
      </c>
      <c r="M138" s="98" t="s">
        <v>32</v>
      </c>
      <c r="N138" s="98" t="s">
        <v>250</v>
      </c>
      <c r="O138" s="98" t="s">
        <v>30</v>
      </c>
      <c r="P138" s="45" t="s">
        <v>340</v>
      </c>
      <c r="Q138" s="162"/>
      <c r="R138" s="238"/>
      <c r="S138" s="18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</row>
    <row r="139" spans="1:169" s="2" customFormat="1" ht="40.9" customHeight="1">
      <c r="A139" s="1"/>
      <c r="B139" s="218"/>
      <c r="C139" s="129">
        <v>131</v>
      </c>
      <c r="D139" s="29" t="s">
        <v>17</v>
      </c>
      <c r="E139" s="29" t="s">
        <v>369</v>
      </c>
      <c r="F139" s="45" t="s">
        <v>401</v>
      </c>
      <c r="G139" s="29" t="s">
        <v>19</v>
      </c>
      <c r="H139" s="92">
        <f t="shared" si="2"/>
        <v>125000</v>
      </c>
      <c r="I139" s="44">
        <v>150000</v>
      </c>
      <c r="J139" s="29" t="s">
        <v>20</v>
      </c>
      <c r="K139" s="97" t="s">
        <v>21</v>
      </c>
      <c r="L139" s="125" t="s">
        <v>28</v>
      </c>
      <c r="M139" s="98" t="s">
        <v>32</v>
      </c>
      <c r="N139" s="98" t="s">
        <v>250</v>
      </c>
      <c r="O139" s="98" t="s">
        <v>30</v>
      </c>
      <c r="P139" s="45" t="s">
        <v>340</v>
      </c>
      <c r="Q139" s="7"/>
      <c r="R139" s="238"/>
      <c r="S139" s="18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</row>
    <row r="140" spans="1:169" s="2" customFormat="1" ht="40.9" customHeight="1">
      <c r="A140" s="1"/>
      <c r="B140" s="218"/>
      <c r="C140" s="129">
        <v>132</v>
      </c>
      <c r="D140" s="29" t="s">
        <v>17</v>
      </c>
      <c r="E140" s="29" t="s">
        <v>369</v>
      </c>
      <c r="F140" s="45" t="s">
        <v>402</v>
      </c>
      <c r="G140" s="29" t="s">
        <v>19</v>
      </c>
      <c r="H140" s="92">
        <f t="shared" si="2"/>
        <v>66666.666666666672</v>
      </c>
      <c r="I140" s="44">
        <v>80000</v>
      </c>
      <c r="J140" s="29" t="s">
        <v>20</v>
      </c>
      <c r="K140" s="97" t="s">
        <v>21</v>
      </c>
      <c r="L140" s="125" t="s">
        <v>28</v>
      </c>
      <c r="M140" s="98" t="s">
        <v>32</v>
      </c>
      <c r="N140" s="98" t="s">
        <v>250</v>
      </c>
      <c r="O140" s="98" t="s">
        <v>30</v>
      </c>
      <c r="P140" s="45" t="s">
        <v>340</v>
      </c>
      <c r="Q140" s="7"/>
      <c r="R140" s="238"/>
      <c r="S140" s="18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</row>
    <row r="141" spans="1:169" s="2" customFormat="1" ht="40.9" customHeight="1">
      <c r="A141" s="1"/>
      <c r="B141" s="218">
        <v>43955</v>
      </c>
      <c r="C141" s="129">
        <v>133</v>
      </c>
      <c r="D141" s="29" t="s">
        <v>17</v>
      </c>
      <c r="E141" s="207" t="s">
        <v>18</v>
      </c>
      <c r="F141" s="208" t="s">
        <v>521</v>
      </c>
      <c r="G141" s="29" t="s">
        <v>19</v>
      </c>
      <c r="H141" s="92">
        <f t="shared" si="2"/>
        <v>62324.133333333339</v>
      </c>
      <c r="I141" s="210">
        <v>74788.960000000006</v>
      </c>
      <c r="J141" s="29" t="s">
        <v>128</v>
      </c>
      <c r="K141" s="29" t="s">
        <v>21</v>
      </c>
      <c r="L141" s="45" t="s">
        <v>28</v>
      </c>
      <c r="M141" s="45" t="s">
        <v>32</v>
      </c>
      <c r="N141" s="45" t="s">
        <v>25</v>
      </c>
      <c r="O141" s="208"/>
      <c r="P141" s="45" t="s">
        <v>30</v>
      </c>
      <c r="Q141" s="7"/>
      <c r="R141" s="238"/>
      <c r="S141" s="18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</row>
    <row r="142" spans="1:169" s="2" customFormat="1" ht="40.9" customHeight="1">
      <c r="A142" s="1"/>
      <c r="B142" s="218">
        <v>42649</v>
      </c>
      <c r="C142" s="129">
        <v>134</v>
      </c>
      <c r="D142" s="29" t="s">
        <v>17</v>
      </c>
      <c r="E142" s="207" t="s">
        <v>18</v>
      </c>
      <c r="F142" s="45" t="s">
        <v>522</v>
      </c>
      <c r="G142" s="29" t="s">
        <v>19</v>
      </c>
      <c r="H142" s="92">
        <f t="shared" si="2"/>
        <v>300000</v>
      </c>
      <c r="I142" s="210">
        <v>360000</v>
      </c>
      <c r="J142" s="29" t="s">
        <v>128</v>
      </c>
      <c r="K142" s="29" t="s">
        <v>21</v>
      </c>
      <c r="L142" s="45" t="s">
        <v>28</v>
      </c>
      <c r="M142" s="45" t="s">
        <v>32</v>
      </c>
      <c r="N142" s="45" t="s">
        <v>25</v>
      </c>
      <c r="O142" s="208"/>
      <c r="P142" s="45" t="s">
        <v>30</v>
      </c>
      <c r="Q142" s="7"/>
      <c r="R142" s="238"/>
      <c r="S142" s="18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</row>
    <row r="143" spans="1:169" s="2" customFormat="1" ht="40.9" customHeight="1">
      <c r="A143" s="1"/>
      <c r="B143" s="218"/>
      <c r="C143" s="129">
        <v>135</v>
      </c>
      <c r="D143" s="29" t="s">
        <v>17</v>
      </c>
      <c r="E143" s="29" t="s">
        <v>104</v>
      </c>
      <c r="F143" s="45" t="s">
        <v>516</v>
      </c>
      <c r="G143" s="29" t="s">
        <v>19</v>
      </c>
      <c r="H143" s="92">
        <f t="shared" si="2"/>
        <v>54166.666666666672</v>
      </c>
      <c r="I143" s="210">
        <v>65000</v>
      </c>
      <c r="J143" s="29" t="s">
        <v>128</v>
      </c>
      <c r="K143" s="29" t="s">
        <v>21</v>
      </c>
      <c r="L143" s="45" t="s">
        <v>28</v>
      </c>
      <c r="M143" s="45" t="s">
        <v>32</v>
      </c>
      <c r="N143" s="98" t="s">
        <v>250</v>
      </c>
      <c r="O143" s="208"/>
      <c r="P143" s="45" t="s">
        <v>30</v>
      </c>
      <c r="Q143" s="7"/>
      <c r="R143" s="238"/>
      <c r="S143" s="18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</row>
    <row r="144" spans="1:169" s="2" customFormat="1" ht="40.9" customHeight="1">
      <c r="A144" s="1"/>
      <c r="B144" s="218"/>
      <c r="C144" s="223">
        <v>136</v>
      </c>
      <c r="D144" s="224" t="s">
        <v>17</v>
      </c>
      <c r="E144" s="224" t="s">
        <v>75</v>
      </c>
      <c r="F144" s="225" t="s">
        <v>526</v>
      </c>
      <c r="G144" s="224" t="s">
        <v>19</v>
      </c>
      <c r="H144" s="226">
        <f t="shared" si="2"/>
        <v>25000</v>
      </c>
      <c r="I144" s="210">
        <v>30000</v>
      </c>
      <c r="J144" s="29" t="s">
        <v>128</v>
      </c>
      <c r="K144" s="29" t="s">
        <v>21</v>
      </c>
      <c r="L144" s="45" t="s">
        <v>28</v>
      </c>
      <c r="M144" s="45" t="s">
        <v>32</v>
      </c>
      <c r="N144" s="98" t="s">
        <v>250</v>
      </c>
      <c r="O144" s="208"/>
      <c r="P144" s="45" t="s">
        <v>30</v>
      </c>
      <c r="Q144" s="228"/>
      <c r="R144" s="238"/>
      <c r="S144" s="18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</row>
    <row r="145" spans="1:169" s="2" customFormat="1" ht="40.9" customHeight="1">
      <c r="A145" s="1"/>
      <c r="B145" s="218"/>
      <c r="C145" s="223">
        <v>137</v>
      </c>
      <c r="D145" s="224" t="s">
        <v>17</v>
      </c>
      <c r="E145" s="224" t="s">
        <v>70</v>
      </c>
      <c r="F145" s="225" t="s">
        <v>589</v>
      </c>
      <c r="G145" s="224" t="s">
        <v>19</v>
      </c>
      <c r="H145" s="226">
        <f t="shared" si="2"/>
        <v>3416.666666666667</v>
      </c>
      <c r="I145" s="210">
        <v>4100</v>
      </c>
      <c r="J145" s="29" t="s">
        <v>128</v>
      </c>
      <c r="K145" s="29" t="s">
        <v>21</v>
      </c>
      <c r="L145" s="45" t="s">
        <v>28</v>
      </c>
      <c r="M145" s="45" t="s">
        <v>32</v>
      </c>
      <c r="N145" s="45" t="s">
        <v>25</v>
      </c>
      <c r="O145" s="208"/>
      <c r="P145" s="45" t="s">
        <v>565</v>
      </c>
      <c r="Q145" s="228"/>
      <c r="R145" s="238"/>
      <c r="S145" s="18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</row>
    <row r="146" spans="1:169" s="2" customFormat="1" ht="40.9" customHeight="1">
      <c r="A146" s="1"/>
      <c r="B146" s="218"/>
      <c r="C146" s="223">
        <v>138</v>
      </c>
      <c r="D146" s="224" t="s">
        <v>17</v>
      </c>
      <c r="E146" s="224" t="s">
        <v>269</v>
      </c>
      <c r="F146" s="225" t="s">
        <v>602</v>
      </c>
      <c r="G146" s="224" t="s">
        <v>19</v>
      </c>
      <c r="H146" s="226">
        <f t="shared" si="2"/>
        <v>183333.33333333334</v>
      </c>
      <c r="I146" s="210">
        <v>220000</v>
      </c>
      <c r="J146" s="29" t="s">
        <v>128</v>
      </c>
      <c r="K146" s="29" t="s">
        <v>21</v>
      </c>
      <c r="L146" s="45" t="s">
        <v>28</v>
      </c>
      <c r="M146" s="45" t="s">
        <v>32</v>
      </c>
      <c r="N146" s="45" t="s">
        <v>25</v>
      </c>
      <c r="O146" s="208"/>
      <c r="P146" s="45" t="s">
        <v>565</v>
      </c>
      <c r="Q146" s="228"/>
      <c r="R146" s="238"/>
      <c r="S146" s="18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</row>
    <row r="147" spans="1:169" s="2" customFormat="1" ht="40.9" customHeight="1">
      <c r="A147" s="1"/>
      <c r="B147" s="218"/>
      <c r="C147" s="223">
        <v>139</v>
      </c>
      <c r="D147" s="224" t="s">
        <v>17</v>
      </c>
      <c r="E147" s="224" t="s">
        <v>269</v>
      </c>
      <c r="F147" s="225" t="s">
        <v>603</v>
      </c>
      <c r="G147" s="224" t="s">
        <v>19</v>
      </c>
      <c r="H147" s="226">
        <f t="shared" si="2"/>
        <v>100000</v>
      </c>
      <c r="I147" s="210">
        <v>120000</v>
      </c>
      <c r="J147" s="29" t="s">
        <v>128</v>
      </c>
      <c r="K147" s="29" t="s">
        <v>21</v>
      </c>
      <c r="L147" s="45" t="s">
        <v>28</v>
      </c>
      <c r="M147" s="45" t="s">
        <v>32</v>
      </c>
      <c r="N147" s="45" t="s">
        <v>25</v>
      </c>
      <c r="O147" s="208"/>
      <c r="P147" s="45" t="s">
        <v>565</v>
      </c>
      <c r="Q147" s="228"/>
      <c r="R147" s="238"/>
      <c r="S147" s="18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</row>
    <row r="148" spans="1:169" s="2" customFormat="1" ht="40.9" customHeight="1">
      <c r="A148" s="1"/>
      <c r="B148" s="218"/>
      <c r="C148" s="223">
        <v>140</v>
      </c>
      <c r="D148" s="224" t="s">
        <v>17</v>
      </c>
      <c r="E148" s="224" t="s">
        <v>269</v>
      </c>
      <c r="F148" s="225" t="s">
        <v>604</v>
      </c>
      <c r="G148" s="224" t="s">
        <v>19</v>
      </c>
      <c r="H148" s="226">
        <f t="shared" si="2"/>
        <v>41666.666666666672</v>
      </c>
      <c r="I148" s="210">
        <v>50000</v>
      </c>
      <c r="J148" s="29" t="s">
        <v>128</v>
      </c>
      <c r="K148" s="29" t="s">
        <v>21</v>
      </c>
      <c r="L148" s="45" t="s">
        <v>28</v>
      </c>
      <c r="M148" s="45" t="s">
        <v>32</v>
      </c>
      <c r="N148" s="98" t="s">
        <v>250</v>
      </c>
      <c r="O148" s="208"/>
      <c r="P148" s="45" t="s">
        <v>565</v>
      </c>
      <c r="Q148" s="228"/>
      <c r="R148" s="238"/>
      <c r="S148" s="18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</row>
    <row r="149" spans="1:169" s="2" customFormat="1" ht="40.9" customHeight="1">
      <c r="A149" s="1"/>
      <c r="B149" s="218"/>
      <c r="C149" s="223">
        <v>141</v>
      </c>
      <c r="D149" s="224" t="s">
        <v>17</v>
      </c>
      <c r="E149" s="224" t="s">
        <v>269</v>
      </c>
      <c r="F149" s="225" t="s">
        <v>605</v>
      </c>
      <c r="G149" s="224" t="s">
        <v>19</v>
      </c>
      <c r="H149" s="226">
        <f t="shared" si="2"/>
        <v>25000</v>
      </c>
      <c r="I149" s="210">
        <v>30000</v>
      </c>
      <c r="J149" s="29" t="s">
        <v>128</v>
      </c>
      <c r="K149" s="29" t="s">
        <v>21</v>
      </c>
      <c r="L149" s="45" t="s">
        <v>28</v>
      </c>
      <c r="M149" s="45" t="s">
        <v>32</v>
      </c>
      <c r="N149" s="98" t="s">
        <v>250</v>
      </c>
      <c r="O149" s="208"/>
      <c r="P149" s="45" t="s">
        <v>565</v>
      </c>
      <c r="Q149" s="228"/>
      <c r="R149" s="238"/>
      <c r="S149" s="18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</row>
    <row r="150" spans="1:169" s="2" customFormat="1" ht="40.9" customHeight="1">
      <c r="A150" s="1"/>
      <c r="B150" s="218"/>
      <c r="C150" s="223">
        <v>142</v>
      </c>
      <c r="D150" s="224" t="s">
        <v>17</v>
      </c>
      <c r="E150" s="224" t="s">
        <v>269</v>
      </c>
      <c r="F150" s="225" t="s">
        <v>606</v>
      </c>
      <c r="G150" s="224" t="s">
        <v>19</v>
      </c>
      <c r="H150" s="226">
        <f t="shared" si="2"/>
        <v>29166.666666666668</v>
      </c>
      <c r="I150" s="210">
        <v>35000</v>
      </c>
      <c r="J150" s="29" t="s">
        <v>128</v>
      </c>
      <c r="K150" s="29" t="s">
        <v>21</v>
      </c>
      <c r="L150" s="45" t="s">
        <v>28</v>
      </c>
      <c r="M150" s="45" t="s">
        <v>32</v>
      </c>
      <c r="N150" s="45" t="s">
        <v>25</v>
      </c>
      <c r="O150" s="208"/>
      <c r="P150" s="45" t="s">
        <v>565</v>
      </c>
      <c r="Q150" s="228"/>
      <c r="R150" s="238"/>
      <c r="S150" s="18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</row>
    <row r="151" spans="1:169" s="2" customFormat="1" ht="40.9" customHeight="1">
      <c r="A151" s="1"/>
      <c r="B151" s="218"/>
      <c r="C151" s="223">
        <v>143</v>
      </c>
      <c r="D151" s="224" t="s">
        <v>17</v>
      </c>
      <c r="E151" s="224" t="s">
        <v>158</v>
      </c>
      <c r="F151" s="225" t="s">
        <v>607</v>
      </c>
      <c r="G151" s="224" t="s">
        <v>19</v>
      </c>
      <c r="H151" s="226">
        <f t="shared" si="2"/>
        <v>37500</v>
      </c>
      <c r="I151" s="210">
        <v>45000</v>
      </c>
      <c r="J151" s="29" t="s">
        <v>128</v>
      </c>
      <c r="K151" s="29" t="s">
        <v>21</v>
      </c>
      <c r="L151" s="45" t="s">
        <v>28</v>
      </c>
      <c r="M151" s="45" t="s">
        <v>32</v>
      </c>
      <c r="N151" s="98" t="s">
        <v>250</v>
      </c>
      <c r="O151" s="208"/>
      <c r="P151" s="45" t="s">
        <v>565</v>
      </c>
      <c r="Q151" s="228"/>
      <c r="R151" s="238"/>
      <c r="S151" s="18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</row>
    <row r="152" spans="1:169" s="2" customFormat="1" ht="40.9" customHeight="1">
      <c r="A152" s="1"/>
      <c r="B152" s="218"/>
      <c r="C152" s="223">
        <v>144</v>
      </c>
      <c r="D152" s="224" t="s">
        <v>17</v>
      </c>
      <c r="E152" s="224" t="s">
        <v>608</v>
      </c>
      <c r="F152" s="225" t="s">
        <v>609</v>
      </c>
      <c r="G152" s="224" t="s">
        <v>19</v>
      </c>
      <c r="H152" s="226">
        <f t="shared" si="2"/>
        <v>5500</v>
      </c>
      <c r="I152" s="210">
        <v>6600</v>
      </c>
      <c r="J152" s="29" t="s">
        <v>128</v>
      </c>
      <c r="K152" s="29" t="s">
        <v>21</v>
      </c>
      <c r="L152" s="45" t="s">
        <v>28</v>
      </c>
      <c r="M152" s="45" t="s">
        <v>32</v>
      </c>
      <c r="N152" s="98" t="s">
        <v>250</v>
      </c>
      <c r="O152" s="208"/>
      <c r="P152" s="45" t="s">
        <v>565</v>
      </c>
      <c r="Q152" s="228"/>
      <c r="R152" s="238"/>
      <c r="S152" s="18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</row>
    <row r="153" spans="1:169" s="2" customFormat="1" ht="40.9" customHeight="1">
      <c r="A153" s="1"/>
      <c r="B153" s="218"/>
      <c r="C153" s="223">
        <v>145</v>
      </c>
      <c r="D153" s="224" t="s">
        <v>17</v>
      </c>
      <c r="E153" s="224" t="s">
        <v>610</v>
      </c>
      <c r="F153" s="225" t="s">
        <v>611</v>
      </c>
      <c r="G153" s="224" t="s">
        <v>19</v>
      </c>
      <c r="H153" s="226">
        <f t="shared" si="2"/>
        <v>18333.333333333336</v>
      </c>
      <c r="I153" s="210">
        <v>22000</v>
      </c>
      <c r="J153" s="29" t="s">
        <v>128</v>
      </c>
      <c r="K153" s="29" t="s">
        <v>21</v>
      </c>
      <c r="L153" s="45" t="s">
        <v>28</v>
      </c>
      <c r="M153" s="45" t="s">
        <v>32</v>
      </c>
      <c r="N153" s="45" t="s">
        <v>25</v>
      </c>
      <c r="O153" s="208"/>
      <c r="P153" s="45" t="s">
        <v>565</v>
      </c>
      <c r="Q153" s="228"/>
      <c r="R153" s="238"/>
      <c r="S153" s="18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</row>
    <row r="154" spans="1:169" s="2" customFormat="1" ht="40.9" customHeight="1">
      <c r="A154" s="1"/>
      <c r="B154" s="218"/>
      <c r="C154" s="223">
        <v>146</v>
      </c>
      <c r="D154" s="224" t="s">
        <v>17</v>
      </c>
      <c r="E154" s="224" t="s">
        <v>612</v>
      </c>
      <c r="F154" s="225" t="s">
        <v>613</v>
      </c>
      <c r="G154" s="224" t="s">
        <v>19</v>
      </c>
      <c r="H154" s="226">
        <f t="shared" si="2"/>
        <v>3833.3333333333335</v>
      </c>
      <c r="I154" s="210">
        <v>4600</v>
      </c>
      <c r="J154" s="29" t="s">
        <v>128</v>
      </c>
      <c r="K154" s="29" t="s">
        <v>21</v>
      </c>
      <c r="L154" s="45" t="s">
        <v>28</v>
      </c>
      <c r="M154" s="45" t="s">
        <v>32</v>
      </c>
      <c r="N154" s="98" t="s">
        <v>250</v>
      </c>
      <c r="O154" s="208"/>
      <c r="P154" s="45" t="s">
        <v>565</v>
      </c>
      <c r="Q154" s="228"/>
      <c r="R154" s="238"/>
      <c r="S154" s="18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</row>
    <row r="155" spans="1:169" s="2" customFormat="1" ht="40.9" customHeight="1">
      <c r="A155" s="1"/>
      <c r="B155" s="218"/>
      <c r="C155" s="223">
        <v>147</v>
      </c>
      <c r="D155" s="224" t="s">
        <v>17</v>
      </c>
      <c r="E155" s="224" t="s">
        <v>159</v>
      </c>
      <c r="F155" s="225" t="s">
        <v>614</v>
      </c>
      <c r="G155" s="224" t="s">
        <v>19</v>
      </c>
      <c r="H155" s="226">
        <f t="shared" si="2"/>
        <v>50000</v>
      </c>
      <c r="I155" s="210">
        <v>60000</v>
      </c>
      <c r="J155" s="29" t="s">
        <v>128</v>
      </c>
      <c r="K155" s="29" t="s">
        <v>21</v>
      </c>
      <c r="L155" s="45" t="s">
        <v>28</v>
      </c>
      <c r="M155" s="45" t="s">
        <v>32</v>
      </c>
      <c r="N155" s="98" t="s">
        <v>250</v>
      </c>
      <c r="O155" s="208"/>
      <c r="P155" s="45" t="s">
        <v>565</v>
      </c>
      <c r="Q155" s="228"/>
      <c r="R155" s="238"/>
      <c r="S155" s="18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</row>
    <row r="156" spans="1:169" s="2" customFormat="1" ht="40.9" customHeight="1">
      <c r="A156" s="1"/>
      <c r="B156" s="218"/>
      <c r="C156" s="223">
        <v>148</v>
      </c>
      <c r="D156" s="224" t="s">
        <v>17</v>
      </c>
      <c r="E156" s="224" t="s">
        <v>618</v>
      </c>
      <c r="F156" s="225" t="s">
        <v>619</v>
      </c>
      <c r="G156" s="224" t="s">
        <v>19</v>
      </c>
      <c r="H156" s="226">
        <f t="shared" si="2"/>
        <v>252500</v>
      </c>
      <c r="I156" s="210">
        <v>303000</v>
      </c>
      <c r="J156" s="29" t="s">
        <v>128</v>
      </c>
      <c r="K156" s="29" t="s">
        <v>21</v>
      </c>
      <c r="L156" s="45" t="s">
        <v>28</v>
      </c>
      <c r="M156" s="45" t="s">
        <v>32</v>
      </c>
      <c r="N156" s="45" t="s">
        <v>25</v>
      </c>
      <c r="O156" s="208"/>
      <c r="P156" s="45" t="s">
        <v>565</v>
      </c>
      <c r="Q156" s="228"/>
      <c r="R156" s="238"/>
      <c r="S156" s="18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</row>
    <row r="157" spans="1:169" s="2" customFormat="1" ht="40.9" customHeight="1">
      <c r="A157" s="1"/>
      <c r="B157" s="218"/>
      <c r="C157" s="223">
        <v>149</v>
      </c>
      <c r="D157" s="224" t="s">
        <v>17</v>
      </c>
      <c r="E157" s="224" t="s">
        <v>109</v>
      </c>
      <c r="F157" s="225" t="s">
        <v>620</v>
      </c>
      <c r="G157" s="224" t="s">
        <v>19</v>
      </c>
      <c r="H157" s="226">
        <f t="shared" si="2"/>
        <v>57220.833333333336</v>
      </c>
      <c r="I157" s="210">
        <v>68665</v>
      </c>
      <c r="J157" s="29" t="s">
        <v>128</v>
      </c>
      <c r="K157" s="29" t="s">
        <v>21</v>
      </c>
      <c r="L157" s="45" t="s">
        <v>28</v>
      </c>
      <c r="M157" s="45" t="s">
        <v>32</v>
      </c>
      <c r="N157" s="98" t="s">
        <v>250</v>
      </c>
      <c r="O157" s="208"/>
      <c r="P157" s="45" t="s">
        <v>565</v>
      </c>
      <c r="Q157" s="228"/>
      <c r="R157" s="238"/>
      <c r="S157" s="18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</row>
    <row r="158" spans="1:169" s="2" customFormat="1" ht="40.9" customHeight="1">
      <c r="A158" s="1"/>
      <c r="B158" s="218"/>
      <c r="C158" s="223">
        <v>150</v>
      </c>
      <c r="D158" s="224" t="s">
        <v>17</v>
      </c>
      <c r="E158" s="224" t="s">
        <v>109</v>
      </c>
      <c r="F158" s="225" t="s">
        <v>621</v>
      </c>
      <c r="G158" s="224" t="s">
        <v>19</v>
      </c>
      <c r="H158" s="226">
        <f t="shared" si="2"/>
        <v>22657.5</v>
      </c>
      <c r="I158" s="210">
        <v>27189</v>
      </c>
      <c r="J158" s="29" t="s">
        <v>128</v>
      </c>
      <c r="K158" s="29" t="s">
        <v>21</v>
      </c>
      <c r="L158" s="45" t="s">
        <v>28</v>
      </c>
      <c r="M158" s="45" t="s">
        <v>32</v>
      </c>
      <c r="N158" s="98" t="s">
        <v>250</v>
      </c>
      <c r="O158" s="208"/>
      <c r="P158" s="45" t="s">
        <v>565</v>
      </c>
      <c r="Q158" s="228"/>
      <c r="R158" s="238"/>
      <c r="S158" s="18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</row>
    <row r="159" spans="1:169" s="2" customFormat="1" ht="40.9" customHeight="1">
      <c r="A159" s="1"/>
      <c r="B159" s="219"/>
      <c r="C159" s="206">
        <v>151</v>
      </c>
      <c r="D159" s="30" t="s">
        <v>17</v>
      </c>
      <c r="E159" s="30" t="s">
        <v>18</v>
      </c>
      <c r="F159" s="46" t="s">
        <v>168</v>
      </c>
      <c r="G159" s="30" t="s">
        <v>169</v>
      </c>
      <c r="H159" s="106">
        <f t="shared" si="2"/>
        <v>4548219.166666667</v>
      </c>
      <c r="I159" s="47">
        <v>5457863</v>
      </c>
      <c r="J159" s="30" t="s">
        <v>20</v>
      </c>
      <c r="K159" s="30" t="s">
        <v>21</v>
      </c>
      <c r="L159" s="46" t="s">
        <v>22</v>
      </c>
      <c r="M159" s="46" t="s">
        <v>170</v>
      </c>
      <c r="N159" s="46" t="s">
        <v>311</v>
      </c>
      <c r="O159" s="46" t="s">
        <v>172</v>
      </c>
      <c r="P159" s="46" t="s">
        <v>340</v>
      </c>
      <c r="Q159" s="8"/>
      <c r="R159" s="238"/>
      <c r="S159" s="18"/>
      <c r="T159" s="186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</row>
    <row r="160" spans="1:169" s="2" customFormat="1" ht="40.9" customHeight="1">
      <c r="A160" s="1"/>
      <c r="B160" s="219"/>
      <c r="C160" s="206">
        <v>152</v>
      </c>
      <c r="D160" s="30" t="s">
        <v>17</v>
      </c>
      <c r="E160" s="30" t="s">
        <v>18</v>
      </c>
      <c r="F160" s="46" t="s">
        <v>404</v>
      </c>
      <c r="G160" s="30" t="s">
        <v>169</v>
      </c>
      <c r="H160" s="106">
        <f t="shared" si="2"/>
        <v>139200</v>
      </c>
      <c r="I160" s="47">
        <v>167040</v>
      </c>
      <c r="J160" s="30" t="s">
        <v>20</v>
      </c>
      <c r="K160" s="30" t="s">
        <v>21</v>
      </c>
      <c r="L160" s="46" t="s">
        <v>184</v>
      </c>
      <c r="M160" s="46" t="s">
        <v>185</v>
      </c>
      <c r="N160" s="46" t="s">
        <v>311</v>
      </c>
      <c r="O160" s="46" t="s">
        <v>172</v>
      </c>
      <c r="P160" s="46" t="s">
        <v>181</v>
      </c>
      <c r="Q160" s="8" t="s">
        <v>279</v>
      </c>
      <c r="R160" s="238"/>
      <c r="S160" s="18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</row>
    <row r="161" spans="1:169" s="2" customFormat="1" ht="40.9" customHeight="1">
      <c r="A161" s="1"/>
      <c r="B161" s="219"/>
      <c r="C161" s="206">
        <v>153</v>
      </c>
      <c r="D161" s="55" t="s">
        <v>17</v>
      </c>
      <c r="E161" s="55" t="s">
        <v>18</v>
      </c>
      <c r="F161" s="69" t="s">
        <v>318</v>
      </c>
      <c r="G161" s="55" t="s">
        <v>169</v>
      </c>
      <c r="H161" s="116">
        <f t="shared" si="2"/>
        <v>7460549.0000000009</v>
      </c>
      <c r="I161" s="93">
        <v>8952658.8000000007</v>
      </c>
      <c r="J161" s="30" t="s">
        <v>20</v>
      </c>
      <c r="K161" s="30" t="s">
        <v>21</v>
      </c>
      <c r="L161" s="46" t="s">
        <v>22</v>
      </c>
      <c r="M161" s="46" t="s">
        <v>170</v>
      </c>
      <c r="N161" s="46" t="s">
        <v>311</v>
      </c>
      <c r="O161" s="46" t="s">
        <v>172</v>
      </c>
      <c r="P161" s="46" t="s">
        <v>340</v>
      </c>
      <c r="Q161" s="94"/>
      <c r="R161" s="238"/>
      <c r="S161" s="18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  <c r="FK161" s="1"/>
      <c r="FL161" s="1"/>
      <c r="FM161" s="1"/>
    </row>
    <row r="162" spans="1:169" s="2" customFormat="1" ht="40.9" customHeight="1">
      <c r="A162" s="1"/>
      <c r="B162" s="219"/>
      <c r="C162" s="206">
        <v>154</v>
      </c>
      <c r="D162" s="30" t="s">
        <v>17</v>
      </c>
      <c r="E162" s="30" t="s">
        <v>18</v>
      </c>
      <c r="F162" s="46" t="s">
        <v>173</v>
      </c>
      <c r="G162" s="30" t="s">
        <v>169</v>
      </c>
      <c r="H162" s="106">
        <f t="shared" si="2"/>
        <v>3247159</v>
      </c>
      <c r="I162" s="47">
        <v>3896590.8</v>
      </c>
      <c r="J162" s="30" t="s">
        <v>20</v>
      </c>
      <c r="K162" s="30" t="s">
        <v>21</v>
      </c>
      <c r="L162" s="46" t="s">
        <v>22</v>
      </c>
      <c r="M162" s="46" t="s">
        <v>174</v>
      </c>
      <c r="N162" s="46" t="s">
        <v>311</v>
      </c>
      <c r="O162" s="46" t="s">
        <v>172</v>
      </c>
      <c r="P162" s="46" t="s">
        <v>341</v>
      </c>
      <c r="Q162" s="8"/>
      <c r="R162" s="238"/>
      <c r="S162" s="18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  <c r="FK162" s="1"/>
      <c r="FL162" s="1"/>
      <c r="FM162" s="1"/>
    </row>
    <row r="163" spans="1:169" s="2" customFormat="1" ht="40.9" customHeight="1">
      <c r="A163" s="1"/>
      <c r="B163" s="219"/>
      <c r="C163" s="206">
        <v>155</v>
      </c>
      <c r="D163" s="30" t="s">
        <v>17</v>
      </c>
      <c r="E163" s="30" t="s">
        <v>18</v>
      </c>
      <c r="F163" s="46" t="s">
        <v>175</v>
      </c>
      <c r="G163" s="30" t="s">
        <v>169</v>
      </c>
      <c r="H163" s="106">
        <f t="shared" si="2"/>
        <v>2456313.5099999998</v>
      </c>
      <c r="I163" s="47">
        <v>2947576.2119999998</v>
      </c>
      <c r="J163" s="30" t="s">
        <v>20</v>
      </c>
      <c r="K163" s="30" t="s">
        <v>21</v>
      </c>
      <c r="L163" s="46" t="s">
        <v>176</v>
      </c>
      <c r="M163" s="46" t="s">
        <v>177</v>
      </c>
      <c r="N163" s="46" t="s">
        <v>178</v>
      </c>
      <c r="O163" s="46" t="s">
        <v>179</v>
      </c>
      <c r="P163" s="46" t="s">
        <v>181</v>
      </c>
      <c r="Q163" s="8" t="s">
        <v>175</v>
      </c>
      <c r="R163" s="238"/>
      <c r="S163" s="18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  <c r="FK163" s="1"/>
      <c r="FL163" s="1"/>
      <c r="FM163" s="1"/>
    </row>
    <row r="164" spans="1:169" s="2" customFormat="1" ht="40.9" customHeight="1">
      <c r="A164" s="1"/>
      <c r="B164" s="219"/>
      <c r="C164" s="206">
        <v>156</v>
      </c>
      <c r="D164" s="30" t="s">
        <v>17</v>
      </c>
      <c r="E164" s="30" t="s">
        <v>18</v>
      </c>
      <c r="F164" s="46" t="s">
        <v>180</v>
      </c>
      <c r="G164" s="30" t="s">
        <v>169</v>
      </c>
      <c r="H164" s="106">
        <f t="shared" si="2"/>
        <v>2652020</v>
      </c>
      <c r="I164" s="47">
        <v>3182424</v>
      </c>
      <c r="J164" s="30" t="s">
        <v>20</v>
      </c>
      <c r="K164" s="30" t="s">
        <v>21</v>
      </c>
      <c r="L164" s="46" t="s">
        <v>176</v>
      </c>
      <c r="M164" s="46" t="s">
        <v>177</v>
      </c>
      <c r="N164" s="46" t="s">
        <v>178</v>
      </c>
      <c r="O164" s="46" t="s">
        <v>179</v>
      </c>
      <c r="P164" s="46" t="s">
        <v>181</v>
      </c>
      <c r="Q164" s="8" t="s">
        <v>175</v>
      </c>
      <c r="R164" s="238"/>
      <c r="S164" s="18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  <c r="FK164" s="1"/>
      <c r="FL164" s="1"/>
      <c r="FM164" s="1"/>
    </row>
    <row r="165" spans="1:169" s="2" customFormat="1" ht="40.9" customHeight="1">
      <c r="A165" s="1"/>
      <c r="B165" s="219"/>
      <c r="C165" s="206">
        <v>157</v>
      </c>
      <c r="D165" s="30" t="s">
        <v>17</v>
      </c>
      <c r="E165" s="30" t="s">
        <v>18</v>
      </c>
      <c r="F165" s="46" t="s">
        <v>182</v>
      </c>
      <c r="G165" s="30" t="s">
        <v>169</v>
      </c>
      <c r="H165" s="106">
        <f t="shared" si="2"/>
        <v>4381442.9804391218</v>
      </c>
      <c r="I165" s="47">
        <v>5257731.5765269464</v>
      </c>
      <c r="J165" s="30" t="s">
        <v>20</v>
      </c>
      <c r="K165" s="30" t="s">
        <v>21</v>
      </c>
      <c r="L165" s="46" t="s">
        <v>176</v>
      </c>
      <c r="M165" s="46" t="s">
        <v>177</v>
      </c>
      <c r="N165" s="46" t="s">
        <v>178</v>
      </c>
      <c r="O165" s="46" t="s">
        <v>179</v>
      </c>
      <c r="P165" s="46" t="s">
        <v>181</v>
      </c>
      <c r="Q165" s="8" t="s">
        <v>175</v>
      </c>
      <c r="R165" s="238"/>
      <c r="S165" s="18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</row>
    <row r="166" spans="1:169" s="2" customFormat="1" ht="40.9" customHeight="1">
      <c r="A166" s="1"/>
      <c r="B166" s="219"/>
      <c r="C166" s="206">
        <v>158</v>
      </c>
      <c r="D166" s="30" t="s">
        <v>17</v>
      </c>
      <c r="E166" s="30" t="s">
        <v>18</v>
      </c>
      <c r="F166" s="46" t="s">
        <v>183</v>
      </c>
      <c r="G166" s="30" t="s">
        <v>169</v>
      </c>
      <c r="H166" s="106">
        <f t="shared" si="2"/>
        <v>1135262.72</v>
      </c>
      <c r="I166" s="47">
        <v>1362315.264</v>
      </c>
      <c r="J166" s="30" t="s">
        <v>20</v>
      </c>
      <c r="K166" s="30" t="s">
        <v>21</v>
      </c>
      <c r="L166" s="46" t="s">
        <v>176</v>
      </c>
      <c r="M166" s="46" t="s">
        <v>177</v>
      </c>
      <c r="N166" s="46" t="s">
        <v>178</v>
      </c>
      <c r="O166" s="46" t="s">
        <v>179</v>
      </c>
      <c r="P166" s="46" t="s">
        <v>181</v>
      </c>
      <c r="Q166" s="8" t="s">
        <v>175</v>
      </c>
      <c r="R166" s="238"/>
      <c r="S166" s="18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  <c r="FJ166" s="1"/>
      <c r="FK166" s="1"/>
      <c r="FL166" s="1"/>
      <c r="FM166" s="1"/>
    </row>
    <row r="167" spans="1:169" s="2" customFormat="1" ht="40.9" customHeight="1">
      <c r="A167" s="1"/>
      <c r="B167" s="219"/>
      <c r="C167" s="206">
        <v>159</v>
      </c>
      <c r="D167" s="30" t="s">
        <v>17</v>
      </c>
      <c r="E167" s="30" t="s">
        <v>18</v>
      </c>
      <c r="F167" s="46" t="s">
        <v>187</v>
      </c>
      <c r="G167" s="30" t="s">
        <v>169</v>
      </c>
      <c r="H167" s="106">
        <f t="shared" si="2"/>
        <v>694129.30857142829</v>
      </c>
      <c r="I167" s="47">
        <v>832955.17028571398</v>
      </c>
      <c r="J167" s="30" t="s">
        <v>20</v>
      </c>
      <c r="K167" s="30" t="s">
        <v>21</v>
      </c>
      <c r="L167" s="46" t="s">
        <v>176</v>
      </c>
      <c r="M167" s="46" t="s">
        <v>177</v>
      </c>
      <c r="N167" s="46" t="s">
        <v>178</v>
      </c>
      <c r="O167" s="46" t="s">
        <v>179</v>
      </c>
      <c r="P167" s="46" t="s">
        <v>181</v>
      </c>
      <c r="Q167" s="8" t="s">
        <v>175</v>
      </c>
      <c r="R167" s="238"/>
      <c r="S167" s="18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</row>
    <row r="168" spans="1:169" s="2" customFormat="1" ht="40.9" customHeight="1">
      <c r="A168" s="1"/>
      <c r="B168" s="219"/>
      <c r="C168" s="206">
        <v>160</v>
      </c>
      <c r="D168" s="30" t="s">
        <v>17</v>
      </c>
      <c r="E168" s="30" t="s">
        <v>18</v>
      </c>
      <c r="F168" s="46" t="s">
        <v>188</v>
      </c>
      <c r="G168" s="30" t="s">
        <v>169</v>
      </c>
      <c r="H168" s="106">
        <f t="shared" si="2"/>
        <v>1055000</v>
      </c>
      <c r="I168" s="47">
        <v>1266000</v>
      </c>
      <c r="J168" s="30" t="s">
        <v>20</v>
      </c>
      <c r="K168" s="30" t="s">
        <v>21</v>
      </c>
      <c r="L168" s="46" t="s">
        <v>176</v>
      </c>
      <c r="M168" s="46" t="s">
        <v>177</v>
      </c>
      <c r="N168" s="46" t="s">
        <v>178</v>
      </c>
      <c r="O168" s="46" t="s">
        <v>179</v>
      </c>
      <c r="P168" s="46" t="s">
        <v>181</v>
      </c>
      <c r="Q168" s="8" t="s">
        <v>175</v>
      </c>
      <c r="R168" s="238"/>
      <c r="S168" s="18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  <c r="FK168" s="1"/>
      <c r="FL168" s="1"/>
      <c r="FM168" s="1"/>
    </row>
    <row r="169" spans="1:169" s="2" customFormat="1" ht="40.9" customHeight="1">
      <c r="A169" s="1"/>
      <c r="B169" s="219"/>
      <c r="C169" s="206">
        <v>161</v>
      </c>
      <c r="D169" s="30" t="s">
        <v>17</v>
      </c>
      <c r="E169" s="30" t="s">
        <v>18</v>
      </c>
      <c r="F169" s="46" t="s">
        <v>319</v>
      </c>
      <c r="G169" s="30" t="s">
        <v>169</v>
      </c>
      <c r="H169" s="106">
        <f t="shared" si="2"/>
        <v>200000</v>
      </c>
      <c r="I169" s="47">
        <v>240000</v>
      </c>
      <c r="J169" s="30" t="s">
        <v>128</v>
      </c>
      <c r="K169" s="30" t="s">
        <v>21</v>
      </c>
      <c r="L169" s="46" t="s">
        <v>22</v>
      </c>
      <c r="M169" s="46" t="s">
        <v>170</v>
      </c>
      <c r="N169" s="46" t="s">
        <v>171</v>
      </c>
      <c r="O169" s="46"/>
      <c r="P169" s="46" t="s">
        <v>181</v>
      </c>
      <c r="Q169" s="8"/>
      <c r="R169" s="238"/>
      <c r="S169" s="18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</row>
    <row r="170" spans="1:169" s="2" customFormat="1" ht="40.9" customHeight="1">
      <c r="A170" s="1"/>
      <c r="B170" s="219"/>
      <c r="C170" s="206">
        <v>162</v>
      </c>
      <c r="D170" s="30" t="s">
        <v>17</v>
      </c>
      <c r="E170" s="30" t="s">
        <v>18</v>
      </c>
      <c r="F170" s="46" t="s">
        <v>273</v>
      </c>
      <c r="G170" s="30" t="s">
        <v>169</v>
      </c>
      <c r="H170" s="106">
        <f t="shared" si="2"/>
        <v>776796.38</v>
      </c>
      <c r="I170" s="47">
        <v>932155.65599999996</v>
      </c>
      <c r="J170" s="30" t="s">
        <v>20</v>
      </c>
      <c r="K170" s="30" t="s">
        <v>21</v>
      </c>
      <c r="L170" s="46" t="s">
        <v>176</v>
      </c>
      <c r="M170" s="46" t="s">
        <v>177</v>
      </c>
      <c r="N170" s="46" t="s">
        <v>178</v>
      </c>
      <c r="O170" s="46" t="s">
        <v>179</v>
      </c>
      <c r="P170" s="46" t="s">
        <v>181</v>
      </c>
      <c r="Q170" s="8" t="s">
        <v>175</v>
      </c>
      <c r="R170" s="238"/>
      <c r="S170" s="18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  <c r="FJ170" s="1"/>
      <c r="FK170" s="1"/>
      <c r="FL170" s="1"/>
      <c r="FM170" s="1"/>
    </row>
    <row r="171" spans="1:169" s="2" customFormat="1" ht="40.9" customHeight="1">
      <c r="A171" s="1"/>
      <c r="B171" s="219"/>
      <c r="C171" s="206">
        <v>163</v>
      </c>
      <c r="D171" s="30" t="s">
        <v>17</v>
      </c>
      <c r="E171" s="30" t="s">
        <v>18</v>
      </c>
      <c r="F171" s="46" t="s">
        <v>275</v>
      </c>
      <c r="G171" s="30" t="s">
        <v>169</v>
      </c>
      <c r="H171" s="106">
        <f t="shared" si="2"/>
        <v>581250</v>
      </c>
      <c r="I171" s="47">
        <v>697500</v>
      </c>
      <c r="J171" s="30" t="s">
        <v>20</v>
      </c>
      <c r="K171" s="30" t="s">
        <v>21</v>
      </c>
      <c r="L171" s="46" t="s">
        <v>176</v>
      </c>
      <c r="M171" s="46" t="s">
        <v>177</v>
      </c>
      <c r="N171" s="46" t="s">
        <v>178</v>
      </c>
      <c r="O171" s="46" t="s">
        <v>179</v>
      </c>
      <c r="P171" s="46" t="s">
        <v>181</v>
      </c>
      <c r="Q171" s="8" t="s">
        <v>175</v>
      </c>
      <c r="R171" s="238"/>
      <c r="S171" s="18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  <c r="FJ171" s="1"/>
      <c r="FK171" s="1"/>
      <c r="FL171" s="1"/>
      <c r="FM171" s="1"/>
    </row>
    <row r="172" spans="1:169" s="2" customFormat="1" ht="40.9" customHeight="1">
      <c r="A172" s="1"/>
      <c r="B172" s="219"/>
      <c r="C172" s="206">
        <v>164</v>
      </c>
      <c r="D172" s="30" t="s">
        <v>17</v>
      </c>
      <c r="E172" s="30" t="s">
        <v>18</v>
      </c>
      <c r="F172" s="46" t="s">
        <v>419</v>
      </c>
      <c r="G172" s="30" t="s">
        <v>169</v>
      </c>
      <c r="H172" s="106">
        <f t="shared" si="2"/>
        <v>333000</v>
      </c>
      <c r="I172" s="47">
        <v>399600</v>
      </c>
      <c r="J172" s="30" t="s">
        <v>20</v>
      </c>
      <c r="K172" s="30" t="s">
        <v>21</v>
      </c>
      <c r="L172" s="46" t="s">
        <v>176</v>
      </c>
      <c r="M172" s="46" t="s">
        <v>177</v>
      </c>
      <c r="N172" s="46" t="s">
        <v>178</v>
      </c>
      <c r="O172" s="46" t="s">
        <v>179</v>
      </c>
      <c r="P172" s="46" t="s">
        <v>181</v>
      </c>
      <c r="Q172" s="8" t="s">
        <v>175</v>
      </c>
      <c r="R172" s="238"/>
      <c r="S172" s="18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  <c r="FJ172" s="1"/>
      <c r="FK172" s="1"/>
      <c r="FL172" s="1"/>
      <c r="FM172" s="1"/>
    </row>
    <row r="173" spans="1:169" s="2" customFormat="1" ht="40.9" customHeight="1">
      <c r="A173" s="1"/>
      <c r="B173" s="219"/>
      <c r="C173" s="30">
        <v>165</v>
      </c>
      <c r="D173" s="30" t="s">
        <v>17</v>
      </c>
      <c r="E173" s="30" t="s">
        <v>18</v>
      </c>
      <c r="F173" s="46" t="s">
        <v>278</v>
      </c>
      <c r="G173" s="30" t="s">
        <v>169</v>
      </c>
      <c r="H173" s="106">
        <f t="shared" si="2"/>
        <v>320738.69999999995</v>
      </c>
      <c r="I173" s="47">
        <v>384886.43999999994</v>
      </c>
      <c r="J173" s="30" t="s">
        <v>20</v>
      </c>
      <c r="K173" s="30" t="s">
        <v>21</v>
      </c>
      <c r="L173" s="46" t="s">
        <v>176</v>
      </c>
      <c r="M173" s="46" t="s">
        <v>177</v>
      </c>
      <c r="N173" s="46" t="s">
        <v>178</v>
      </c>
      <c r="O173" s="46" t="s">
        <v>179</v>
      </c>
      <c r="P173" s="46" t="s">
        <v>181</v>
      </c>
      <c r="Q173" s="8" t="s">
        <v>175</v>
      </c>
      <c r="R173" s="238"/>
      <c r="S173" s="18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  <c r="FJ173" s="1"/>
      <c r="FK173" s="1"/>
      <c r="FL173" s="1"/>
      <c r="FM173" s="1"/>
    </row>
    <row r="174" spans="1:169" s="2" customFormat="1" ht="40.9" customHeight="1">
      <c r="A174" s="1"/>
      <c r="B174" s="219"/>
      <c r="C174" s="274">
        <v>166</v>
      </c>
      <c r="D174" s="30" t="s">
        <v>17</v>
      </c>
      <c r="E174" s="30" t="s">
        <v>18</v>
      </c>
      <c r="F174" s="201" t="s">
        <v>501</v>
      </c>
      <c r="G174" s="30" t="s">
        <v>169</v>
      </c>
      <c r="H174" s="106">
        <f t="shared" si="2"/>
        <v>1502314.5143227871</v>
      </c>
      <c r="I174" s="203">
        <v>1802777.4171873443</v>
      </c>
      <c r="J174" s="30" t="s">
        <v>20</v>
      </c>
      <c r="K174" s="30" t="s">
        <v>21</v>
      </c>
      <c r="L174" s="46" t="s">
        <v>176</v>
      </c>
      <c r="M174" s="46" t="s">
        <v>177</v>
      </c>
      <c r="N174" s="46" t="s">
        <v>178</v>
      </c>
      <c r="O174" s="46" t="s">
        <v>179</v>
      </c>
      <c r="P174" s="46" t="s">
        <v>181</v>
      </c>
      <c r="Q174" s="204"/>
      <c r="R174" s="238"/>
      <c r="S174" s="18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  <c r="FJ174" s="1"/>
      <c r="FK174" s="1"/>
      <c r="FL174" s="1"/>
      <c r="FM174" s="1"/>
    </row>
    <row r="175" spans="1:169" s="2" customFormat="1" ht="40.9" customHeight="1">
      <c r="A175" s="1"/>
      <c r="B175" s="219"/>
      <c r="C175" s="231">
        <v>167</v>
      </c>
      <c r="D175" s="30" t="s">
        <v>17</v>
      </c>
      <c r="E175" s="30" t="s">
        <v>18</v>
      </c>
      <c r="F175" s="233" t="s">
        <v>531</v>
      </c>
      <c r="G175" s="232" t="s">
        <v>169</v>
      </c>
      <c r="H175" s="234">
        <f t="shared" si="2"/>
        <v>4287507.5</v>
      </c>
      <c r="I175" s="235">
        <v>5145009</v>
      </c>
      <c r="J175" s="30" t="s">
        <v>20</v>
      </c>
      <c r="K175" s="232" t="s">
        <v>21</v>
      </c>
      <c r="L175" s="236" t="s">
        <v>22</v>
      </c>
      <c r="M175" s="233" t="s">
        <v>177</v>
      </c>
      <c r="N175" s="233" t="s">
        <v>178</v>
      </c>
      <c r="O175" s="233"/>
      <c r="P175" s="239" t="s">
        <v>532</v>
      </c>
      <c r="Q175" s="233">
        <v>0</v>
      </c>
      <c r="R175" s="238"/>
      <c r="S175" s="18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  <c r="FK175" s="1"/>
      <c r="FL175" s="1"/>
      <c r="FM175" s="1"/>
    </row>
    <row r="176" spans="1:169" s="2" customFormat="1" ht="40.9" customHeight="1">
      <c r="A176" s="1"/>
      <c r="B176" s="219"/>
      <c r="C176" s="206">
        <v>168</v>
      </c>
      <c r="D176" s="30" t="s">
        <v>17</v>
      </c>
      <c r="E176" s="30" t="s">
        <v>18</v>
      </c>
      <c r="F176" s="46" t="s">
        <v>405</v>
      </c>
      <c r="G176" s="30" t="s">
        <v>169</v>
      </c>
      <c r="H176" s="106">
        <f t="shared" si="2"/>
        <v>38360</v>
      </c>
      <c r="I176" s="47">
        <v>46032</v>
      </c>
      <c r="J176" s="30" t="s">
        <v>128</v>
      </c>
      <c r="K176" s="30" t="s">
        <v>21</v>
      </c>
      <c r="L176" s="46" t="s">
        <v>184</v>
      </c>
      <c r="M176" s="46" t="s">
        <v>185</v>
      </c>
      <c r="N176" s="46" t="s">
        <v>311</v>
      </c>
      <c r="O176" s="46" t="s">
        <v>172</v>
      </c>
      <c r="P176" s="46" t="s">
        <v>181</v>
      </c>
      <c r="Q176" s="8" t="s">
        <v>277</v>
      </c>
      <c r="R176" s="238"/>
      <c r="S176" s="18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  <c r="FK176" s="1"/>
      <c r="FL176" s="1"/>
      <c r="FM176" s="1"/>
    </row>
    <row r="177" spans="1:169" s="2" customFormat="1" ht="40.9" customHeight="1">
      <c r="A177" s="1"/>
      <c r="B177" s="219">
        <v>49758</v>
      </c>
      <c r="C177" s="206">
        <v>169</v>
      </c>
      <c r="D177" s="30" t="s">
        <v>17</v>
      </c>
      <c r="E177" s="30" t="s">
        <v>18</v>
      </c>
      <c r="F177" s="46" t="s">
        <v>540</v>
      </c>
      <c r="G177" s="30" t="s">
        <v>169</v>
      </c>
      <c r="H177" s="106">
        <f t="shared" si="2"/>
        <v>141666.66666666669</v>
      </c>
      <c r="I177" s="47">
        <v>170000</v>
      </c>
      <c r="J177" s="30" t="s">
        <v>128</v>
      </c>
      <c r="K177" s="30" t="s">
        <v>21</v>
      </c>
      <c r="L177" s="46" t="s">
        <v>176</v>
      </c>
      <c r="M177" s="46" t="s">
        <v>417</v>
      </c>
      <c r="N177" s="46" t="s">
        <v>178</v>
      </c>
      <c r="O177" s="46" t="s">
        <v>179</v>
      </c>
      <c r="P177" s="46" t="s">
        <v>181</v>
      </c>
      <c r="Q177" s="8" t="s">
        <v>186</v>
      </c>
      <c r="R177" s="238"/>
      <c r="S177" s="18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</row>
    <row r="178" spans="1:169" s="2" customFormat="1" ht="40.9" customHeight="1">
      <c r="A178" s="1"/>
      <c r="B178" s="219">
        <v>44431</v>
      </c>
      <c r="C178" s="206">
        <v>170</v>
      </c>
      <c r="D178" s="30" t="s">
        <v>17</v>
      </c>
      <c r="E178" s="30" t="s">
        <v>18</v>
      </c>
      <c r="F178" s="46" t="s">
        <v>541</v>
      </c>
      <c r="G178" s="30" t="s">
        <v>169</v>
      </c>
      <c r="H178" s="106">
        <f t="shared" si="2"/>
        <v>84362.400000000009</v>
      </c>
      <c r="I178" s="47">
        <v>101234.88</v>
      </c>
      <c r="J178" s="30" t="s">
        <v>128</v>
      </c>
      <c r="K178" s="30" t="s">
        <v>21</v>
      </c>
      <c r="L178" s="46" t="s">
        <v>184</v>
      </c>
      <c r="M178" s="46" t="s">
        <v>185</v>
      </c>
      <c r="N178" s="46" t="s">
        <v>274</v>
      </c>
      <c r="O178" s="46" t="s">
        <v>172</v>
      </c>
      <c r="P178" s="46" t="s">
        <v>181</v>
      </c>
      <c r="Q178" s="8" t="s">
        <v>280</v>
      </c>
      <c r="R178" s="238"/>
      <c r="S178" s="18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</row>
    <row r="179" spans="1:169" s="2" customFormat="1" ht="40.9" customHeight="1">
      <c r="A179" s="1"/>
      <c r="B179" s="219">
        <v>48163</v>
      </c>
      <c r="C179" s="206">
        <v>171</v>
      </c>
      <c r="D179" s="30" t="s">
        <v>17</v>
      </c>
      <c r="E179" s="30" t="s">
        <v>18</v>
      </c>
      <c r="F179" s="46" t="s">
        <v>406</v>
      </c>
      <c r="G179" s="30" t="s">
        <v>169</v>
      </c>
      <c r="H179" s="106">
        <f t="shared" si="2"/>
        <v>241900</v>
      </c>
      <c r="I179" s="47">
        <v>290280</v>
      </c>
      <c r="J179" s="30" t="s">
        <v>128</v>
      </c>
      <c r="K179" s="30" t="s">
        <v>21</v>
      </c>
      <c r="L179" s="46" t="s">
        <v>184</v>
      </c>
      <c r="M179" s="46" t="s">
        <v>185</v>
      </c>
      <c r="N179" s="46" t="s">
        <v>274</v>
      </c>
      <c r="O179" s="46" t="s">
        <v>172</v>
      </c>
      <c r="P179" s="46" t="s">
        <v>181</v>
      </c>
      <c r="Q179" s="8" t="s">
        <v>281</v>
      </c>
      <c r="R179" s="238"/>
      <c r="S179" s="18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  <c r="FJ179" s="1"/>
      <c r="FK179" s="1"/>
      <c r="FL179" s="1"/>
      <c r="FM179" s="1"/>
    </row>
    <row r="180" spans="1:169" s="2" customFormat="1" ht="40.9" customHeight="1">
      <c r="A180" s="1"/>
      <c r="B180" s="219"/>
      <c r="C180" s="206">
        <v>172</v>
      </c>
      <c r="D180" s="30" t="s">
        <v>17</v>
      </c>
      <c r="E180" s="30" t="s">
        <v>18</v>
      </c>
      <c r="F180" s="46" t="s">
        <v>276</v>
      </c>
      <c r="G180" s="30" t="s">
        <v>169</v>
      </c>
      <c r="H180" s="106">
        <f t="shared" si="2"/>
        <v>250000</v>
      </c>
      <c r="I180" s="47">
        <v>300000</v>
      </c>
      <c r="J180" s="30" t="s">
        <v>128</v>
      </c>
      <c r="K180" s="30" t="s">
        <v>21</v>
      </c>
      <c r="L180" s="46" t="s">
        <v>184</v>
      </c>
      <c r="M180" s="46" t="s">
        <v>185</v>
      </c>
      <c r="N180" s="46" t="s">
        <v>274</v>
      </c>
      <c r="O180" s="46" t="s">
        <v>172</v>
      </c>
      <c r="P180" s="46" t="s">
        <v>181</v>
      </c>
      <c r="Q180" s="8" t="s">
        <v>186</v>
      </c>
      <c r="R180" s="238"/>
      <c r="S180" s="18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  <c r="FK180" s="1"/>
      <c r="FL180" s="1"/>
      <c r="FM180" s="1"/>
    </row>
    <row r="181" spans="1:169" s="2" customFormat="1" ht="40.9" customHeight="1">
      <c r="A181" s="1"/>
      <c r="B181" s="219"/>
      <c r="C181" s="206">
        <v>173</v>
      </c>
      <c r="D181" s="30" t="s">
        <v>17</v>
      </c>
      <c r="E181" s="30" t="s">
        <v>18</v>
      </c>
      <c r="F181" s="152" t="s">
        <v>407</v>
      </c>
      <c r="G181" s="30" t="s">
        <v>169</v>
      </c>
      <c r="H181" s="153">
        <f t="shared" si="2"/>
        <v>750000</v>
      </c>
      <c r="I181" s="154">
        <v>900000</v>
      </c>
      <c r="J181" s="30" t="s">
        <v>128</v>
      </c>
      <c r="K181" s="30" t="s">
        <v>21</v>
      </c>
      <c r="L181" s="155" t="s">
        <v>176</v>
      </c>
      <c r="M181" s="46" t="s">
        <v>417</v>
      </c>
      <c r="N181" s="46" t="s">
        <v>178</v>
      </c>
      <c r="O181" s="152" t="s">
        <v>179</v>
      </c>
      <c r="P181" s="46" t="s">
        <v>181</v>
      </c>
      <c r="Q181" s="156"/>
      <c r="R181" s="238"/>
      <c r="S181" s="18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  <c r="FJ181" s="1"/>
      <c r="FK181" s="1"/>
      <c r="FL181" s="1"/>
      <c r="FM181" s="1"/>
    </row>
    <row r="182" spans="1:169" s="2" customFormat="1" ht="40.9" customHeight="1">
      <c r="A182" s="1"/>
      <c r="B182" s="219"/>
      <c r="C182" s="206">
        <v>174</v>
      </c>
      <c r="D182" s="30" t="s">
        <v>17</v>
      </c>
      <c r="E182" s="30" t="s">
        <v>18</v>
      </c>
      <c r="F182" s="152" t="s">
        <v>408</v>
      </c>
      <c r="G182" s="30" t="s">
        <v>169</v>
      </c>
      <c r="H182" s="153">
        <f t="shared" si="2"/>
        <v>182500</v>
      </c>
      <c r="I182" s="154">
        <v>219000</v>
      </c>
      <c r="J182" s="30" t="s">
        <v>128</v>
      </c>
      <c r="K182" s="30" t="s">
        <v>21</v>
      </c>
      <c r="L182" s="155" t="s">
        <v>184</v>
      </c>
      <c r="M182" s="46" t="s">
        <v>185</v>
      </c>
      <c r="N182" s="46" t="s">
        <v>282</v>
      </c>
      <c r="O182" s="46" t="s">
        <v>172</v>
      </c>
      <c r="P182" s="46" t="s">
        <v>181</v>
      </c>
      <c r="Q182" s="156"/>
      <c r="R182" s="238"/>
      <c r="S182" s="18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</row>
    <row r="183" spans="1:169" s="2" customFormat="1" ht="40.9" customHeight="1">
      <c r="A183" s="1"/>
      <c r="B183" s="219"/>
      <c r="C183" s="206">
        <v>175</v>
      </c>
      <c r="D183" s="30" t="s">
        <v>17</v>
      </c>
      <c r="E183" s="30" t="s">
        <v>18</v>
      </c>
      <c r="F183" s="152" t="s">
        <v>409</v>
      </c>
      <c r="G183" s="30" t="s">
        <v>169</v>
      </c>
      <c r="H183" s="153">
        <f t="shared" si="2"/>
        <v>96666.666666666672</v>
      </c>
      <c r="I183" s="154">
        <v>116000</v>
      </c>
      <c r="J183" s="30" t="s">
        <v>128</v>
      </c>
      <c r="K183" s="30" t="s">
        <v>21</v>
      </c>
      <c r="L183" s="155" t="s">
        <v>184</v>
      </c>
      <c r="M183" s="46" t="s">
        <v>185</v>
      </c>
      <c r="N183" s="46" t="s">
        <v>274</v>
      </c>
      <c r="O183" s="46" t="s">
        <v>172</v>
      </c>
      <c r="P183" s="46" t="s">
        <v>181</v>
      </c>
      <c r="Q183" s="156"/>
      <c r="R183" s="238"/>
      <c r="S183" s="18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  <c r="FJ183" s="1"/>
      <c r="FK183" s="1"/>
      <c r="FL183" s="1"/>
      <c r="FM183" s="1"/>
    </row>
    <row r="184" spans="1:169" s="2" customFormat="1" ht="40.9" customHeight="1">
      <c r="A184" s="1"/>
      <c r="B184" s="219"/>
      <c r="C184" s="206">
        <v>176</v>
      </c>
      <c r="D184" s="30" t="s">
        <v>17</v>
      </c>
      <c r="E184" s="30" t="s">
        <v>18</v>
      </c>
      <c r="F184" s="152" t="s">
        <v>410</v>
      </c>
      <c r="G184" s="30" t="s">
        <v>169</v>
      </c>
      <c r="H184" s="153">
        <f t="shared" si="2"/>
        <v>200750</v>
      </c>
      <c r="I184" s="154">
        <v>240900</v>
      </c>
      <c r="J184" s="30" t="s">
        <v>128</v>
      </c>
      <c r="K184" s="30" t="s">
        <v>21</v>
      </c>
      <c r="L184" s="155" t="s">
        <v>184</v>
      </c>
      <c r="M184" s="46" t="s">
        <v>185</v>
      </c>
      <c r="N184" s="46" t="s">
        <v>274</v>
      </c>
      <c r="O184" s="46" t="s">
        <v>172</v>
      </c>
      <c r="P184" s="46" t="s">
        <v>181</v>
      </c>
      <c r="Q184" s="156"/>
      <c r="R184" s="238"/>
      <c r="S184" s="18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  <c r="FJ184" s="1"/>
      <c r="FK184" s="1"/>
      <c r="FL184" s="1"/>
      <c r="FM184" s="1"/>
    </row>
    <row r="185" spans="1:169" s="2" customFormat="1" ht="40.9" customHeight="1">
      <c r="A185" s="1"/>
      <c r="B185" s="219">
        <v>43330</v>
      </c>
      <c r="C185" s="206">
        <v>177</v>
      </c>
      <c r="D185" s="30" t="s">
        <v>17</v>
      </c>
      <c r="E185" s="30" t="s">
        <v>18</v>
      </c>
      <c r="F185" s="152" t="s">
        <v>283</v>
      </c>
      <c r="G185" s="30" t="s">
        <v>169</v>
      </c>
      <c r="H185" s="153">
        <f t="shared" si="2"/>
        <v>91666.666666666672</v>
      </c>
      <c r="I185" s="154">
        <v>110000</v>
      </c>
      <c r="J185" s="30" t="s">
        <v>128</v>
      </c>
      <c r="K185" s="30" t="s">
        <v>21</v>
      </c>
      <c r="L185" s="155" t="s">
        <v>184</v>
      </c>
      <c r="M185" s="46" t="s">
        <v>185</v>
      </c>
      <c r="N185" s="46" t="s">
        <v>274</v>
      </c>
      <c r="O185" s="46" t="s">
        <v>172</v>
      </c>
      <c r="P185" s="46" t="s">
        <v>181</v>
      </c>
      <c r="Q185" s="156"/>
      <c r="R185" s="238"/>
      <c r="S185" s="18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  <c r="FJ185" s="1"/>
      <c r="FK185" s="1"/>
      <c r="FL185" s="1"/>
      <c r="FM185" s="1"/>
    </row>
    <row r="186" spans="1:169" s="2" customFormat="1" ht="40.9" customHeight="1">
      <c r="A186" s="1"/>
      <c r="B186" s="219">
        <v>44431</v>
      </c>
      <c r="C186" s="206">
        <v>178</v>
      </c>
      <c r="D186" s="30" t="s">
        <v>17</v>
      </c>
      <c r="E186" s="30" t="s">
        <v>18</v>
      </c>
      <c r="F186" s="152" t="s">
        <v>542</v>
      </c>
      <c r="G186" s="30" t="s">
        <v>169</v>
      </c>
      <c r="H186" s="153">
        <f t="shared" si="2"/>
        <v>6840</v>
      </c>
      <c r="I186" s="154">
        <v>8208</v>
      </c>
      <c r="J186" s="30" t="s">
        <v>128</v>
      </c>
      <c r="K186" s="30" t="s">
        <v>21</v>
      </c>
      <c r="L186" s="155" t="s">
        <v>184</v>
      </c>
      <c r="M186" s="46" t="s">
        <v>185</v>
      </c>
      <c r="N186" s="46" t="s">
        <v>274</v>
      </c>
      <c r="O186" s="46" t="s">
        <v>172</v>
      </c>
      <c r="P186" s="46" t="s">
        <v>181</v>
      </c>
      <c r="Q186" s="156"/>
      <c r="R186" s="238"/>
      <c r="S186" s="18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  <c r="FJ186" s="1"/>
      <c r="FK186" s="1"/>
      <c r="FL186" s="1"/>
      <c r="FM186" s="1"/>
    </row>
    <row r="187" spans="1:169" s="2" customFormat="1" ht="40.9" customHeight="1">
      <c r="A187" s="1"/>
      <c r="B187" s="219"/>
      <c r="C187" s="206">
        <v>179</v>
      </c>
      <c r="D187" s="30" t="s">
        <v>17</v>
      </c>
      <c r="E187" s="30" t="s">
        <v>18</v>
      </c>
      <c r="F187" s="46" t="s">
        <v>644</v>
      </c>
      <c r="G187" s="30" t="s">
        <v>169</v>
      </c>
      <c r="H187" s="153">
        <f t="shared" si="2"/>
        <v>70000</v>
      </c>
      <c r="I187" s="47">
        <v>84000</v>
      </c>
      <c r="J187" s="30" t="s">
        <v>128</v>
      </c>
      <c r="K187" s="30" t="s">
        <v>21</v>
      </c>
      <c r="L187" s="164" t="s">
        <v>184</v>
      </c>
      <c r="M187" s="46" t="s">
        <v>185</v>
      </c>
      <c r="N187" s="46" t="s">
        <v>274</v>
      </c>
      <c r="O187" s="46"/>
      <c r="P187" s="46" t="s">
        <v>181</v>
      </c>
      <c r="Q187" s="8"/>
      <c r="R187" s="220"/>
      <c r="S187" s="18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  <c r="FJ187" s="1"/>
      <c r="FK187" s="1"/>
      <c r="FL187" s="1"/>
      <c r="FM187" s="1"/>
    </row>
    <row r="188" spans="1:169" s="2" customFormat="1" ht="40.9" customHeight="1">
      <c r="A188" s="1"/>
      <c r="B188" s="219">
        <v>44431</v>
      </c>
      <c r="C188" s="206">
        <v>180</v>
      </c>
      <c r="D188" s="30" t="s">
        <v>17</v>
      </c>
      <c r="E188" s="30" t="s">
        <v>18</v>
      </c>
      <c r="F188" s="152" t="s">
        <v>411</v>
      </c>
      <c r="G188" s="30" t="s">
        <v>169</v>
      </c>
      <c r="H188" s="153">
        <f t="shared" si="2"/>
        <v>208333.33333333334</v>
      </c>
      <c r="I188" s="154">
        <v>250000</v>
      </c>
      <c r="J188" s="30" t="s">
        <v>128</v>
      </c>
      <c r="K188" s="30" t="s">
        <v>21</v>
      </c>
      <c r="L188" s="155" t="s">
        <v>184</v>
      </c>
      <c r="M188" s="46" t="s">
        <v>185</v>
      </c>
      <c r="N188" s="46" t="s">
        <v>274</v>
      </c>
      <c r="O188" s="46" t="s">
        <v>172</v>
      </c>
      <c r="P188" s="46" t="s">
        <v>181</v>
      </c>
      <c r="Q188" s="156"/>
      <c r="R188" s="238"/>
      <c r="S188" s="18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  <c r="FI188" s="1"/>
      <c r="FJ188" s="1"/>
      <c r="FK188" s="1"/>
      <c r="FL188" s="1"/>
      <c r="FM188" s="1"/>
    </row>
    <row r="189" spans="1:169" s="2" customFormat="1" ht="40.9" customHeight="1">
      <c r="A189" s="1"/>
      <c r="B189" s="219"/>
      <c r="C189" s="206">
        <v>181</v>
      </c>
      <c r="D189" s="30" t="s">
        <v>17</v>
      </c>
      <c r="E189" s="30" t="s">
        <v>18</v>
      </c>
      <c r="F189" s="152" t="s">
        <v>412</v>
      </c>
      <c r="G189" s="30" t="s">
        <v>169</v>
      </c>
      <c r="H189" s="153">
        <f t="shared" si="2"/>
        <v>292000</v>
      </c>
      <c r="I189" s="154">
        <v>350400</v>
      </c>
      <c r="J189" s="30" t="s">
        <v>128</v>
      </c>
      <c r="K189" s="30" t="s">
        <v>21</v>
      </c>
      <c r="L189" s="155" t="s">
        <v>184</v>
      </c>
      <c r="M189" s="46" t="s">
        <v>185</v>
      </c>
      <c r="N189" s="46" t="s">
        <v>282</v>
      </c>
      <c r="O189" s="46" t="s">
        <v>172</v>
      </c>
      <c r="P189" s="46" t="s">
        <v>181</v>
      </c>
      <c r="Q189" s="156"/>
      <c r="R189" s="238"/>
      <c r="S189" s="18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  <c r="FJ189" s="1"/>
      <c r="FK189" s="1"/>
      <c r="FL189" s="1"/>
      <c r="FM189" s="1"/>
    </row>
    <row r="190" spans="1:169" s="2" customFormat="1" ht="40.9" customHeight="1">
      <c r="A190" s="1"/>
      <c r="B190" s="219"/>
      <c r="C190" s="206">
        <v>182</v>
      </c>
      <c r="D190" s="30" t="s">
        <v>17</v>
      </c>
      <c r="E190" s="30" t="s">
        <v>18</v>
      </c>
      <c r="F190" s="152" t="s">
        <v>413</v>
      </c>
      <c r="G190" s="30" t="s">
        <v>169</v>
      </c>
      <c r="H190" s="153">
        <f t="shared" si="2"/>
        <v>182500</v>
      </c>
      <c r="I190" s="154">
        <v>219000</v>
      </c>
      <c r="J190" s="30" t="s">
        <v>128</v>
      </c>
      <c r="K190" s="30" t="s">
        <v>21</v>
      </c>
      <c r="L190" s="155" t="s">
        <v>184</v>
      </c>
      <c r="M190" s="46" t="s">
        <v>185</v>
      </c>
      <c r="N190" s="46" t="s">
        <v>282</v>
      </c>
      <c r="O190" s="46" t="s">
        <v>172</v>
      </c>
      <c r="P190" s="46" t="s">
        <v>181</v>
      </c>
      <c r="Q190" s="156"/>
      <c r="R190" s="238"/>
      <c r="S190" s="18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  <c r="FI190" s="1"/>
      <c r="FJ190" s="1"/>
      <c r="FK190" s="1"/>
      <c r="FL190" s="1"/>
      <c r="FM190" s="1"/>
    </row>
    <row r="191" spans="1:169" s="2" customFormat="1" ht="40.9" customHeight="1">
      <c r="A191" s="1"/>
      <c r="B191" s="219"/>
      <c r="C191" s="206">
        <v>183</v>
      </c>
      <c r="D191" s="30" t="s">
        <v>17</v>
      </c>
      <c r="E191" s="30" t="s">
        <v>18</v>
      </c>
      <c r="F191" s="152" t="s">
        <v>414</v>
      </c>
      <c r="G191" s="30" t="s">
        <v>169</v>
      </c>
      <c r="H191" s="153">
        <f t="shared" si="2"/>
        <v>291666.66666666669</v>
      </c>
      <c r="I191" s="154">
        <v>350000</v>
      </c>
      <c r="J191" s="30" t="s">
        <v>128</v>
      </c>
      <c r="K191" s="30" t="s">
        <v>21</v>
      </c>
      <c r="L191" s="155" t="s">
        <v>184</v>
      </c>
      <c r="M191" s="46" t="s">
        <v>185</v>
      </c>
      <c r="N191" s="46" t="s">
        <v>282</v>
      </c>
      <c r="O191" s="46" t="s">
        <v>172</v>
      </c>
      <c r="P191" s="46" t="s">
        <v>181</v>
      </c>
      <c r="Q191" s="156"/>
      <c r="R191" s="238"/>
      <c r="S191" s="18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  <c r="FI191" s="1"/>
      <c r="FJ191" s="1"/>
      <c r="FK191" s="1"/>
      <c r="FL191" s="1"/>
      <c r="FM191" s="1"/>
    </row>
    <row r="192" spans="1:169" s="2" customFormat="1" ht="40.9" customHeight="1">
      <c r="A192" s="1"/>
      <c r="B192" s="219"/>
      <c r="C192" s="206">
        <v>184</v>
      </c>
      <c r="D192" s="30" t="s">
        <v>17</v>
      </c>
      <c r="E192" s="30" t="s">
        <v>18</v>
      </c>
      <c r="F192" s="152" t="s">
        <v>284</v>
      </c>
      <c r="G192" s="30" t="s">
        <v>169</v>
      </c>
      <c r="H192" s="153">
        <f t="shared" si="2"/>
        <v>66666.666666666672</v>
      </c>
      <c r="I192" s="154">
        <v>80000</v>
      </c>
      <c r="J192" s="30" t="s">
        <v>128</v>
      </c>
      <c r="K192" s="30" t="s">
        <v>21</v>
      </c>
      <c r="L192" s="155" t="s">
        <v>184</v>
      </c>
      <c r="M192" s="46" t="s">
        <v>185</v>
      </c>
      <c r="N192" s="46" t="s">
        <v>282</v>
      </c>
      <c r="O192" s="46" t="s">
        <v>172</v>
      </c>
      <c r="P192" s="46" t="s">
        <v>181</v>
      </c>
      <c r="Q192" s="156"/>
      <c r="R192" s="238"/>
      <c r="S192" s="18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  <c r="FJ192" s="1"/>
      <c r="FK192" s="1"/>
      <c r="FL192" s="1"/>
      <c r="FM192" s="1"/>
    </row>
    <row r="193" spans="1:169" s="2" customFormat="1" ht="40.9" customHeight="1">
      <c r="A193" s="1"/>
      <c r="B193" s="219"/>
      <c r="C193" s="206">
        <v>185</v>
      </c>
      <c r="D193" s="30" t="s">
        <v>17</v>
      </c>
      <c r="E193" s="30" t="s">
        <v>18</v>
      </c>
      <c r="F193" s="152" t="s">
        <v>415</v>
      </c>
      <c r="G193" s="30" t="s">
        <v>169</v>
      </c>
      <c r="H193" s="153">
        <f t="shared" si="2"/>
        <v>83333.333333333343</v>
      </c>
      <c r="I193" s="154">
        <v>100000</v>
      </c>
      <c r="J193" s="30" t="s">
        <v>128</v>
      </c>
      <c r="K193" s="30" t="s">
        <v>21</v>
      </c>
      <c r="L193" s="155" t="s">
        <v>184</v>
      </c>
      <c r="M193" s="46" t="s">
        <v>185</v>
      </c>
      <c r="N193" s="46" t="s">
        <v>272</v>
      </c>
      <c r="O193" s="46" t="s">
        <v>172</v>
      </c>
      <c r="P193" s="46" t="s">
        <v>181</v>
      </c>
      <c r="Q193" s="156"/>
      <c r="R193" s="238"/>
      <c r="S193" s="18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  <c r="FM193" s="1"/>
    </row>
    <row r="194" spans="1:169" s="2" customFormat="1" ht="40.9" customHeight="1">
      <c r="A194" s="1"/>
      <c r="B194" s="219"/>
      <c r="C194" s="206">
        <v>186</v>
      </c>
      <c r="D194" s="30" t="s">
        <v>17</v>
      </c>
      <c r="E194" s="30" t="s">
        <v>18</v>
      </c>
      <c r="F194" s="152" t="s">
        <v>416</v>
      </c>
      <c r="G194" s="30" t="s">
        <v>169</v>
      </c>
      <c r="H194" s="153">
        <f t="shared" ref="H194:H256" si="3">I194/1.2</f>
        <v>500000</v>
      </c>
      <c r="I194" s="154">
        <v>600000</v>
      </c>
      <c r="J194" s="30" t="s">
        <v>128</v>
      </c>
      <c r="K194" s="30" t="s">
        <v>21</v>
      </c>
      <c r="L194" s="155" t="s">
        <v>184</v>
      </c>
      <c r="M194" s="46" t="s">
        <v>185</v>
      </c>
      <c r="N194" s="46" t="s">
        <v>282</v>
      </c>
      <c r="O194" s="46" t="s">
        <v>172</v>
      </c>
      <c r="P194" s="46" t="s">
        <v>181</v>
      </c>
      <c r="Q194" s="156"/>
      <c r="R194" s="238"/>
      <c r="S194" s="18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  <c r="FI194" s="1"/>
      <c r="FJ194" s="1"/>
      <c r="FK194" s="1"/>
      <c r="FL194" s="1"/>
      <c r="FM194" s="1"/>
    </row>
    <row r="195" spans="1:169" s="2" customFormat="1" ht="40.9" customHeight="1">
      <c r="A195" s="1"/>
      <c r="B195" s="219"/>
      <c r="C195" s="206">
        <v>187</v>
      </c>
      <c r="D195" s="30" t="s">
        <v>17</v>
      </c>
      <c r="E195" s="30" t="s">
        <v>18</v>
      </c>
      <c r="F195" s="46" t="s">
        <v>639</v>
      </c>
      <c r="G195" s="30" t="s">
        <v>169</v>
      </c>
      <c r="H195" s="153">
        <f t="shared" si="3"/>
        <v>719900</v>
      </c>
      <c r="I195" s="47">
        <v>863880</v>
      </c>
      <c r="J195" s="30" t="s">
        <v>128</v>
      </c>
      <c r="K195" s="30" t="s">
        <v>21</v>
      </c>
      <c r="L195" s="155" t="s">
        <v>184</v>
      </c>
      <c r="M195" s="46" t="s">
        <v>185</v>
      </c>
      <c r="N195" s="46" t="s">
        <v>282</v>
      </c>
      <c r="O195" s="46" t="s">
        <v>172</v>
      </c>
      <c r="P195" s="46" t="s">
        <v>181</v>
      </c>
      <c r="Q195" s="156"/>
      <c r="R195" s="238"/>
      <c r="S195" s="18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  <c r="FH195" s="1"/>
      <c r="FI195" s="1"/>
      <c r="FJ195" s="1"/>
      <c r="FK195" s="1"/>
      <c r="FL195" s="1"/>
      <c r="FM195" s="1"/>
    </row>
    <row r="196" spans="1:169" s="2" customFormat="1" ht="40.9" customHeight="1">
      <c r="A196" s="1"/>
      <c r="B196" s="219"/>
      <c r="C196" s="206">
        <v>188</v>
      </c>
      <c r="D196" s="30" t="s">
        <v>17</v>
      </c>
      <c r="E196" s="30" t="s">
        <v>159</v>
      </c>
      <c r="F196" s="46" t="s">
        <v>397</v>
      </c>
      <c r="G196" s="30" t="s">
        <v>169</v>
      </c>
      <c r="H196" s="106">
        <f t="shared" si="3"/>
        <v>3031.666666666667</v>
      </c>
      <c r="I196" s="47">
        <v>3638</v>
      </c>
      <c r="J196" s="30" t="s">
        <v>128</v>
      </c>
      <c r="K196" s="30" t="s">
        <v>21</v>
      </c>
      <c r="L196" s="46" t="s">
        <v>176</v>
      </c>
      <c r="M196" s="46" t="s">
        <v>398</v>
      </c>
      <c r="N196" s="46" t="s">
        <v>178</v>
      </c>
      <c r="O196" s="46" t="s">
        <v>179</v>
      </c>
      <c r="P196" s="46" t="s">
        <v>30</v>
      </c>
      <c r="Q196" s="8"/>
      <c r="R196" s="238"/>
      <c r="S196" s="18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  <c r="FH196" s="1"/>
      <c r="FI196" s="1"/>
      <c r="FJ196" s="1"/>
      <c r="FK196" s="1"/>
      <c r="FL196" s="1"/>
      <c r="FM196" s="1"/>
    </row>
    <row r="197" spans="1:169" s="2" customFormat="1" ht="40.9" customHeight="1">
      <c r="A197" s="1"/>
      <c r="B197" s="219"/>
      <c r="C197" s="206">
        <v>189</v>
      </c>
      <c r="D197" s="30" t="s">
        <v>17</v>
      </c>
      <c r="E197" s="30" t="s">
        <v>159</v>
      </c>
      <c r="F197" s="46" t="s">
        <v>399</v>
      </c>
      <c r="G197" s="30" t="s">
        <v>169</v>
      </c>
      <c r="H197" s="106">
        <f t="shared" si="3"/>
        <v>2259.166666666667</v>
      </c>
      <c r="I197" s="47">
        <v>2711</v>
      </c>
      <c r="J197" s="30" t="s">
        <v>128</v>
      </c>
      <c r="K197" s="30" t="s">
        <v>21</v>
      </c>
      <c r="L197" s="46" t="s">
        <v>176</v>
      </c>
      <c r="M197" s="46" t="s">
        <v>398</v>
      </c>
      <c r="N197" s="46" t="s">
        <v>178</v>
      </c>
      <c r="O197" s="46" t="s">
        <v>179</v>
      </c>
      <c r="P197" s="46" t="s">
        <v>30</v>
      </c>
      <c r="Q197" s="8"/>
      <c r="R197" s="238"/>
      <c r="S197" s="18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  <c r="FJ197" s="1"/>
      <c r="FK197" s="1"/>
      <c r="FL197" s="1"/>
      <c r="FM197" s="1"/>
    </row>
    <row r="198" spans="1:169" s="2" customFormat="1" ht="40.9" customHeight="1">
      <c r="A198" s="1"/>
      <c r="B198" s="219"/>
      <c r="C198" s="206">
        <v>190</v>
      </c>
      <c r="D198" s="117" t="s">
        <v>17</v>
      </c>
      <c r="E198" s="117" t="s">
        <v>323</v>
      </c>
      <c r="F198" s="118" t="s">
        <v>327</v>
      </c>
      <c r="G198" s="117" t="s">
        <v>169</v>
      </c>
      <c r="H198" s="119">
        <f t="shared" si="3"/>
        <v>522675</v>
      </c>
      <c r="I198" s="120">
        <v>627210</v>
      </c>
      <c r="J198" s="30" t="s">
        <v>128</v>
      </c>
      <c r="K198" s="30" t="s">
        <v>21</v>
      </c>
      <c r="L198" s="46" t="s">
        <v>184</v>
      </c>
      <c r="M198" s="46" t="s">
        <v>185</v>
      </c>
      <c r="N198" s="46" t="s">
        <v>274</v>
      </c>
      <c r="O198" s="46" t="s">
        <v>172</v>
      </c>
      <c r="P198" s="46" t="s">
        <v>181</v>
      </c>
      <c r="Q198" s="121"/>
      <c r="R198" s="238"/>
      <c r="S198" s="18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FG198" s="1"/>
      <c r="FH198" s="1"/>
      <c r="FI198" s="1"/>
      <c r="FJ198" s="1"/>
      <c r="FK198" s="1"/>
      <c r="FL198" s="1"/>
      <c r="FM198" s="1"/>
    </row>
    <row r="199" spans="1:169" s="2" customFormat="1" ht="40.9" customHeight="1">
      <c r="A199" s="1"/>
      <c r="B199" s="219"/>
      <c r="C199" s="206">
        <v>191</v>
      </c>
      <c r="D199" s="117" t="s">
        <v>17</v>
      </c>
      <c r="E199" s="117" t="s">
        <v>323</v>
      </c>
      <c r="F199" s="118" t="s">
        <v>328</v>
      </c>
      <c r="G199" s="117" t="s">
        <v>169</v>
      </c>
      <c r="H199" s="119">
        <f t="shared" si="3"/>
        <v>253962.5</v>
      </c>
      <c r="I199" s="120">
        <v>304755</v>
      </c>
      <c r="J199" s="30" t="s">
        <v>128</v>
      </c>
      <c r="K199" s="30" t="s">
        <v>21</v>
      </c>
      <c r="L199" s="46" t="s">
        <v>184</v>
      </c>
      <c r="M199" s="46" t="s">
        <v>185</v>
      </c>
      <c r="N199" s="46" t="s">
        <v>274</v>
      </c>
      <c r="O199" s="46" t="s">
        <v>172</v>
      </c>
      <c r="P199" s="46" t="s">
        <v>181</v>
      </c>
      <c r="Q199" s="121"/>
      <c r="R199" s="238"/>
      <c r="S199" s="18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  <c r="FH199" s="1"/>
      <c r="FI199" s="1"/>
      <c r="FJ199" s="1"/>
      <c r="FK199" s="1"/>
      <c r="FL199" s="1"/>
      <c r="FM199" s="1"/>
    </row>
    <row r="200" spans="1:169" s="2" customFormat="1" ht="40.9" customHeight="1">
      <c r="A200" s="1"/>
      <c r="B200" s="219"/>
      <c r="C200" s="206">
        <v>192</v>
      </c>
      <c r="D200" s="117" t="s">
        <v>17</v>
      </c>
      <c r="E200" s="117" t="s">
        <v>323</v>
      </c>
      <c r="F200" s="118" t="s">
        <v>329</v>
      </c>
      <c r="G200" s="117" t="s">
        <v>169</v>
      </c>
      <c r="H200" s="119">
        <f t="shared" si="3"/>
        <v>85987.5</v>
      </c>
      <c r="I200" s="120">
        <v>103185</v>
      </c>
      <c r="J200" s="30" t="s">
        <v>128</v>
      </c>
      <c r="K200" s="30" t="s">
        <v>21</v>
      </c>
      <c r="L200" s="46" t="s">
        <v>184</v>
      </c>
      <c r="M200" s="46" t="s">
        <v>185</v>
      </c>
      <c r="N200" s="46" t="s">
        <v>274</v>
      </c>
      <c r="O200" s="46" t="s">
        <v>172</v>
      </c>
      <c r="P200" s="46" t="s">
        <v>181</v>
      </c>
      <c r="Q200" s="121"/>
      <c r="R200" s="238"/>
      <c r="S200" s="18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  <c r="FE200" s="1"/>
      <c r="FF200" s="1"/>
      <c r="FG200" s="1"/>
      <c r="FH200" s="1"/>
      <c r="FI200" s="1"/>
      <c r="FJ200" s="1"/>
      <c r="FK200" s="1"/>
      <c r="FL200" s="1"/>
      <c r="FM200" s="1"/>
    </row>
    <row r="201" spans="1:169" s="2" customFormat="1" ht="40.9" customHeight="1">
      <c r="A201" s="1"/>
      <c r="B201" s="219">
        <v>44431</v>
      </c>
      <c r="C201" s="206">
        <v>193</v>
      </c>
      <c r="D201" s="30" t="s">
        <v>17</v>
      </c>
      <c r="E201" s="30" t="s">
        <v>18</v>
      </c>
      <c r="F201" s="46" t="s">
        <v>640</v>
      </c>
      <c r="G201" s="30" t="s">
        <v>169</v>
      </c>
      <c r="H201" s="119">
        <f t="shared" si="3"/>
        <v>539503</v>
      </c>
      <c r="I201" s="47">
        <v>647403.6</v>
      </c>
      <c r="J201" s="30" t="s">
        <v>543</v>
      </c>
      <c r="K201" s="30" t="s">
        <v>21</v>
      </c>
      <c r="L201" s="164" t="s">
        <v>184</v>
      </c>
      <c r="M201" s="46" t="s">
        <v>185</v>
      </c>
      <c r="N201" s="46" t="s">
        <v>274</v>
      </c>
      <c r="O201" s="46"/>
      <c r="P201" s="46" t="s">
        <v>502</v>
      </c>
      <c r="Q201" s="8"/>
      <c r="R201" s="238"/>
      <c r="S201" s="18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  <c r="FH201" s="1"/>
      <c r="FI201" s="1"/>
      <c r="FJ201" s="1"/>
      <c r="FK201" s="1"/>
      <c r="FL201" s="1"/>
      <c r="FM201" s="1"/>
    </row>
    <row r="202" spans="1:169" s="2" customFormat="1" ht="40.9" customHeight="1">
      <c r="A202" s="1"/>
      <c r="B202" s="219"/>
      <c r="C202" s="206">
        <v>194</v>
      </c>
      <c r="D202" s="30" t="s">
        <v>17</v>
      </c>
      <c r="E202" s="30" t="s">
        <v>18</v>
      </c>
      <c r="F202" s="46" t="s">
        <v>641</v>
      </c>
      <c r="G202" s="30" t="s">
        <v>169</v>
      </c>
      <c r="H202" s="119">
        <f t="shared" si="3"/>
        <v>262063</v>
      </c>
      <c r="I202" s="47">
        <v>314475.59999999998</v>
      </c>
      <c r="J202" s="30" t="s">
        <v>128</v>
      </c>
      <c r="K202" s="30" t="s">
        <v>21</v>
      </c>
      <c r="L202" s="164" t="s">
        <v>184</v>
      </c>
      <c r="M202" s="46" t="s">
        <v>185</v>
      </c>
      <c r="N202" s="46" t="s">
        <v>274</v>
      </c>
      <c r="O202" s="46"/>
      <c r="P202" s="46" t="s">
        <v>502</v>
      </c>
      <c r="Q202" s="8"/>
      <c r="R202" s="238"/>
      <c r="S202" s="18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  <c r="FH202" s="1"/>
      <c r="FI202" s="1"/>
      <c r="FJ202" s="1"/>
      <c r="FK202" s="1"/>
      <c r="FL202" s="1"/>
      <c r="FM202" s="1"/>
    </row>
    <row r="203" spans="1:169" s="2" customFormat="1" ht="40.9" customHeight="1">
      <c r="A203" s="1"/>
      <c r="B203" s="219"/>
      <c r="C203" s="245">
        <v>195</v>
      </c>
      <c r="D203" s="246" t="s">
        <v>17</v>
      </c>
      <c r="E203" s="246" t="s">
        <v>18</v>
      </c>
      <c r="F203" s="247" t="s">
        <v>545</v>
      </c>
      <c r="G203" s="246" t="s">
        <v>169</v>
      </c>
      <c r="H203" s="248">
        <f t="shared" si="3"/>
        <v>390120</v>
      </c>
      <c r="I203" s="249">
        <v>468144</v>
      </c>
      <c r="J203" s="246" t="s">
        <v>128</v>
      </c>
      <c r="K203" s="30" t="s">
        <v>21</v>
      </c>
      <c r="L203" s="250" t="s">
        <v>184</v>
      </c>
      <c r="M203" s="46" t="s">
        <v>185</v>
      </c>
      <c r="N203" s="46" t="s">
        <v>282</v>
      </c>
      <c r="O203" s="247"/>
      <c r="P203" s="247" t="s">
        <v>559</v>
      </c>
      <c r="Q203" s="251"/>
      <c r="R203" s="252"/>
      <c r="S203" s="18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  <c r="FE203" s="1"/>
      <c r="FF203" s="1"/>
      <c r="FG203" s="1"/>
      <c r="FH203" s="1"/>
      <c r="FI203" s="1"/>
      <c r="FJ203" s="1"/>
      <c r="FK203" s="1"/>
      <c r="FL203" s="1"/>
      <c r="FM203" s="1"/>
    </row>
    <row r="204" spans="1:169" s="2" customFormat="1" ht="40.9" customHeight="1">
      <c r="A204" s="1"/>
      <c r="B204" s="219">
        <v>43145</v>
      </c>
      <c r="C204" s="245">
        <v>196</v>
      </c>
      <c r="D204" s="246" t="s">
        <v>17</v>
      </c>
      <c r="E204" s="246" t="s">
        <v>18</v>
      </c>
      <c r="F204" s="247" t="s">
        <v>546</v>
      </c>
      <c r="G204" s="246" t="s">
        <v>169</v>
      </c>
      <c r="H204" s="248">
        <f t="shared" si="3"/>
        <v>440120</v>
      </c>
      <c r="I204" s="249">
        <v>528144</v>
      </c>
      <c r="J204" s="246" t="s">
        <v>128</v>
      </c>
      <c r="K204" s="30" t="s">
        <v>21</v>
      </c>
      <c r="L204" s="250" t="s">
        <v>184</v>
      </c>
      <c r="M204" s="46" t="s">
        <v>185</v>
      </c>
      <c r="N204" s="46" t="s">
        <v>282</v>
      </c>
      <c r="O204" s="247"/>
      <c r="P204" s="247" t="s">
        <v>559</v>
      </c>
      <c r="Q204" s="251"/>
      <c r="R204" s="252"/>
      <c r="S204" s="18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  <c r="EQ204" s="1"/>
      <c r="ER204" s="1"/>
      <c r="ES204" s="1"/>
      <c r="ET204" s="1"/>
      <c r="EU204" s="1"/>
      <c r="EV204" s="1"/>
      <c r="EW204" s="1"/>
      <c r="EX204" s="1"/>
      <c r="EY204" s="1"/>
      <c r="EZ204" s="1"/>
      <c r="FA204" s="1"/>
      <c r="FB204" s="1"/>
      <c r="FC204" s="1"/>
      <c r="FD204" s="1"/>
      <c r="FE204" s="1"/>
      <c r="FF204" s="1"/>
      <c r="FG204" s="1"/>
      <c r="FH204" s="1"/>
      <c r="FI204" s="1"/>
      <c r="FJ204" s="1"/>
      <c r="FK204" s="1"/>
      <c r="FL204" s="1"/>
      <c r="FM204" s="1"/>
    </row>
    <row r="205" spans="1:169" s="2" customFormat="1" ht="40.9" customHeight="1">
      <c r="A205" s="1"/>
      <c r="B205" s="219"/>
      <c r="C205" s="245">
        <v>197</v>
      </c>
      <c r="D205" s="246" t="s">
        <v>17</v>
      </c>
      <c r="E205" s="246" t="s">
        <v>18</v>
      </c>
      <c r="F205" s="247" t="s">
        <v>547</v>
      </c>
      <c r="G205" s="246" t="s">
        <v>169</v>
      </c>
      <c r="H205" s="248">
        <f t="shared" si="3"/>
        <v>90000</v>
      </c>
      <c r="I205" s="249">
        <v>108000</v>
      </c>
      <c r="J205" s="246" t="s">
        <v>128</v>
      </c>
      <c r="K205" s="30" t="s">
        <v>21</v>
      </c>
      <c r="L205" s="250" t="s">
        <v>184</v>
      </c>
      <c r="M205" s="46" t="s">
        <v>185</v>
      </c>
      <c r="N205" s="46" t="s">
        <v>282</v>
      </c>
      <c r="O205" s="247"/>
      <c r="P205" s="247" t="s">
        <v>559</v>
      </c>
      <c r="Q205" s="251"/>
      <c r="R205" s="252"/>
      <c r="S205" s="18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  <c r="ER205" s="1"/>
      <c r="ES205" s="1"/>
      <c r="ET205" s="1"/>
      <c r="EU205" s="1"/>
      <c r="EV205" s="1"/>
      <c r="EW205" s="1"/>
      <c r="EX205" s="1"/>
      <c r="EY205" s="1"/>
      <c r="EZ205" s="1"/>
      <c r="FA205" s="1"/>
      <c r="FB205" s="1"/>
      <c r="FC205" s="1"/>
      <c r="FD205" s="1"/>
      <c r="FE205" s="1"/>
      <c r="FF205" s="1"/>
      <c r="FG205" s="1"/>
      <c r="FH205" s="1"/>
      <c r="FI205" s="1"/>
      <c r="FJ205" s="1"/>
      <c r="FK205" s="1"/>
      <c r="FL205" s="1"/>
      <c r="FM205" s="1"/>
    </row>
    <row r="206" spans="1:169" s="2" customFormat="1" ht="40.9" customHeight="1">
      <c r="A206" s="1"/>
      <c r="B206" s="219"/>
      <c r="C206" s="245">
        <v>198</v>
      </c>
      <c r="D206" s="246" t="s">
        <v>17</v>
      </c>
      <c r="E206" s="246" t="s">
        <v>18</v>
      </c>
      <c r="F206" s="247" t="s">
        <v>548</v>
      </c>
      <c r="G206" s="246" t="s">
        <v>169</v>
      </c>
      <c r="H206" s="248">
        <f t="shared" si="3"/>
        <v>150000</v>
      </c>
      <c r="I206" s="249">
        <v>180000</v>
      </c>
      <c r="J206" s="246" t="s">
        <v>128</v>
      </c>
      <c r="K206" s="30" t="s">
        <v>21</v>
      </c>
      <c r="L206" s="250" t="s">
        <v>184</v>
      </c>
      <c r="M206" s="46" t="s">
        <v>185</v>
      </c>
      <c r="N206" s="46" t="s">
        <v>282</v>
      </c>
      <c r="O206" s="247"/>
      <c r="P206" s="247" t="s">
        <v>559</v>
      </c>
      <c r="Q206" s="251"/>
      <c r="R206" s="252"/>
      <c r="S206" s="18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  <c r="EQ206" s="1"/>
      <c r="ER206" s="1"/>
      <c r="ES206" s="1"/>
      <c r="ET206" s="1"/>
      <c r="EU206" s="1"/>
      <c r="EV206" s="1"/>
      <c r="EW206" s="1"/>
      <c r="EX206" s="1"/>
      <c r="EY206" s="1"/>
      <c r="EZ206" s="1"/>
      <c r="FA206" s="1"/>
      <c r="FB206" s="1"/>
      <c r="FC206" s="1"/>
      <c r="FD206" s="1"/>
      <c r="FE206" s="1"/>
      <c r="FF206" s="1"/>
      <c r="FG206" s="1"/>
      <c r="FH206" s="1"/>
      <c r="FI206" s="1"/>
      <c r="FJ206" s="1"/>
      <c r="FK206" s="1"/>
      <c r="FL206" s="1"/>
      <c r="FM206" s="1"/>
    </row>
    <row r="207" spans="1:169" s="2" customFormat="1" ht="40.9" customHeight="1">
      <c r="A207" s="1"/>
      <c r="B207" s="219"/>
      <c r="C207" s="245">
        <v>199</v>
      </c>
      <c r="D207" s="246" t="s">
        <v>17</v>
      </c>
      <c r="E207" s="246" t="s">
        <v>18</v>
      </c>
      <c r="F207" s="247" t="s">
        <v>549</v>
      </c>
      <c r="G207" s="246" t="s">
        <v>169</v>
      </c>
      <c r="H207" s="248">
        <f t="shared" si="3"/>
        <v>200000</v>
      </c>
      <c r="I207" s="249">
        <v>240000</v>
      </c>
      <c r="J207" s="246" t="s">
        <v>128</v>
      </c>
      <c r="K207" s="30" t="s">
        <v>21</v>
      </c>
      <c r="L207" s="250" t="s">
        <v>184</v>
      </c>
      <c r="M207" s="46" t="s">
        <v>185</v>
      </c>
      <c r="N207" s="46" t="s">
        <v>282</v>
      </c>
      <c r="O207" s="247"/>
      <c r="P207" s="247" t="s">
        <v>559</v>
      </c>
      <c r="Q207" s="251"/>
      <c r="R207" s="252"/>
      <c r="S207" s="18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  <c r="EQ207" s="1"/>
      <c r="ER207" s="1"/>
      <c r="ES207" s="1"/>
      <c r="ET207" s="1"/>
      <c r="EU207" s="1"/>
      <c r="EV207" s="1"/>
      <c r="EW207" s="1"/>
      <c r="EX207" s="1"/>
      <c r="EY207" s="1"/>
      <c r="EZ207" s="1"/>
      <c r="FA207" s="1"/>
      <c r="FB207" s="1"/>
      <c r="FC207" s="1"/>
      <c r="FD207" s="1"/>
      <c r="FE207" s="1"/>
      <c r="FF207" s="1"/>
      <c r="FG207" s="1"/>
      <c r="FH207" s="1"/>
      <c r="FI207" s="1"/>
      <c r="FJ207" s="1"/>
      <c r="FK207" s="1"/>
      <c r="FL207" s="1"/>
      <c r="FM207" s="1"/>
    </row>
    <row r="208" spans="1:169" s="2" customFormat="1" ht="40.9" customHeight="1">
      <c r="A208" s="1"/>
      <c r="B208" s="219"/>
      <c r="C208" s="245">
        <v>200</v>
      </c>
      <c r="D208" s="246" t="s">
        <v>17</v>
      </c>
      <c r="E208" s="246" t="s">
        <v>18</v>
      </c>
      <c r="F208" s="247" t="s">
        <v>550</v>
      </c>
      <c r="G208" s="246" t="s">
        <v>169</v>
      </c>
      <c r="H208" s="248">
        <f t="shared" si="3"/>
        <v>119376.00000000001</v>
      </c>
      <c r="I208" s="249">
        <v>143251.20000000001</v>
      </c>
      <c r="J208" s="246" t="s">
        <v>128</v>
      </c>
      <c r="K208" s="30" t="s">
        <v>21</v>
      </c>
      <c r="L208" s="250" t="s">
        <v>184</v>
      </c>
      <c r="M208" s="46" t="s">
        <v>185</v>
      </c>
      <c r="N208" s="46" t="s">
        <v>282</v>
      </c>
      <c r="O208" s="247"/>
      <c r="P208" s="247" t="s">
        <v>559</v>
      </c>
      <c r="Q208" s="251"/>
      <c r="R208" s="252"/>
      <c r="S208" s="18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  <c r="EQ208" s="1"/>
      <c r="ER208" s="1"/>
      <c r="ES208" s="1"/>
      <c r="ET208" s="1"/>
      <c r="EU208" s="1"/>
      <c r="EV208" s="1"/>
      <c r="EW208" s="1"/>
      <c r="EX208" s="1"/>
      <c r="EY208" s="1"/>
      <c r="EZ208" s="1"/>
      <c r="FA208" s="1"/>
      <c r="FB208" s="1"/>
      <c r="FC208" s="1"/>
      <c r="FD208" s="1"/>
      <c r="FE208" s="1"/>
      <c r="FF208" s="1"/>
      <c r="FG208" s="1"/>
      <c r="FH208" s="1"/>
      <c r="FI208" s="1"/>
      <c r="FJ208" s="1"/>
      <c r="FK208" s="1"/>
      <c r="FL208" s="1"/>
      <c r="FM208" s="1"/>
    </row>
    <row r="209" spans="1:169" s="2" customFormat="1" ht="40.9" customHeight="1">
      <c r="A209" s="1"/>
      <c r="B209" s="219"/>
      <c r="C209" s="245">
        <v>201</v>
      </c>
      <c r="D209" s="246" t="s">
        <v>17</v>
      </c>
      <c r="E209" s="246" t="s">
        <v>18</v>
      </c>
      <c r="F209" s="247" t="s">
        <v>551</v>
      </c>
      <c r="G209" s="246" t="s">
        <v>169</v>
      </c>
      <c r="H209" s="248">
        <f t="shared" si="3"/>
        <v>1456350</v>
      </c>
      <c r="I209" s="249">
        <v>1747620</v>
      </c>
      <c r="J209" s="246" t="s">
        <v>128</v>
      </c>
      <c r="K209" s="30" t="s">
        <v>21</v>
      </c>
      <c r="L209" s="250" t="s">
        <v>184</v>
      </c>
      <c r="M209" s="46" t="s">
        <v>185</v>
      </c>
      <c r="N209" s="46" t="s">
        <v>282</v>
      </c>
      <c r="O209" s="247"/>
      <c r="P209" s="247" t="s">
        <v>559</v>
      </c>
      <c r="Q209" s="251"/>
      <c r="R209" s="252"/>
      <c r="S209" s="18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  <c r="ER209" s="1"/>
      <c r="ES209" s="1"/>
      <c r="ET209" s="1"/>
      <c r="EU209" s="1"/>
      <c r="EV209" s="1"/>
      <c r="EW209" s="1"/>
      <c r="EX209" s="1"/>
      <c r="EY209" s="1"/>
      <c r="EZ209" s="1"/>
      <c r="FA209" s="1"/>
      <c r="FB209" s="1"/>
      <c r="FC209" s="1"/>
      <c r="FD209" s="1"/>
      <c r="FE209" s="1"/>
      <c r="FF209" s="1"/>
      <c r="FG209" s="1"/>
      <c r="FH209" s="1"/>
      <c r="FI209" s="1"/>
      <c r="FJ209" s="1"/>
      <c r="FK209" s="1"/>
      <c r="FL209" s="1"/>
      <c r="FM209" s="1"/>
    </row>
    <row r="210" spans="1:169" s="2" customFormat="1" ht="40.9" customHeight="1">
      <c r="A210" s="1"/>
      <c r="B210" s="219"/>
      <c r="C210" s="245">
        <v>202</v>
      </c>
      <c r="D210" s="246" t="s">
        <v>17</v>
      </c>
      <c r="E210" s="246" t="s">
        <v>18</v>
      </c>
      <c r="F210" s="247" t="s">
        <v>552</v>
      </c>
      <c r="G210" s="246" t="s">
        <v>169</v>
      </c>
      <c r="H210" s="248">
        <f t="shared" si="3"/>
        <v>733320</v>
      </c>
      <c r="I210" s="249">
        <v>879984</v>
      </c>
      <c r="J210" s="246" t="s">
        <v>128</v>
      </c>
      <c r="K210" s="30" t="s">
        <v>21</v>
      </c>
      <c r="L210" s="250" t="s">
        <v>184</v>
      </c>
      <c r="M210" s="46" t="s">
        <v>185</v>
      </c>
      <c r="N210" s="46" t="s">
        <v>282</v>
      </c>
      <c r="O210" s="247"/>
      <c r="P210" s="247" t="s">
        <v>559</v>
      </c>
      <c r="Q210" s="251"/>
      <c r="R210" s="252"/>
      <c r="S210" s="18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  <c r="ER210" s="1"/>
      <c r="ES210" s="1"/>
      <c r="ET210" s="1"/>
      <c r="EU210" s="1"/>
      <c r="EV210" s="1"/>
      <c r="EW210" s="1"/>
      <c r="EX210" s="1"/>
      <c r="EY210" s="1"/>
      <c r="EZ210" s="1"/>
      <c r="FA210" s="1"/>
      <c r="FB210" s="1"/>
      <c r="FC210" s="1"/>
      <c r="FD210" s="1"/>
      <c r="FE210" s="1"/>
      <c r="FF210" s="1"/>
      <c r="FG210" s="1"/>
      <c r="FH210" s="1"/>
      <c r="FI210" s="1"/>
      <c r="FJ210" s="1"/>
      <c r="FK210" s="1"/>
      <c r="FL210" s="1"/>
      <c r="FM210" s="1"/>
    </row>
    <row r="211" spans="1:169" s="2" customFormat="1" ht="40.9" customHeight="1">
      <c r="A211" s="1"/>
      <c r="B211" s="219">
        <v>49757</v>
      </c>
      <c r="C211" s="245">
        <v>203</v>
      </c>
      <c r="D211" s="246" t="s">
        <v>17</v>
      </c>
      <c r="E211" s="246" t="s">
        <v>18</v>
      </c>
      <c r="F211" s="247" t="s">
        <v>553</v>
      </c>
      <c r="G211" s="246" t="s">
        <v>169</v>
      </c>
      <c r="H211" s="248">
        <f t="shared" si="3"/>
        <v>66666.666666666672</v>
      </c>
      <c r="I211" s="249">
        <v>80000</v>
      </c>
      <c r="J211" s="246" t="s">
        <v>128</v>
      </c>
      <c r="K211" s="30" t="s">
        <v>21</v>
      </c>
      <c r="L211" s="250" t="s">
        <v>184</v>
      </c>
      <c r="M211" s="46" t="s">
        <v>185</v>
      </c>
      <c r="N211" s="46" t="s">
        <v>274</v>
      </c>
      <c r="O211" s="247"/>
      <c r="P211" s="247" t="s">
        <v>559</v>
      </c>
      <c r="Q211" s="251"/>
      <c r="R211" s="252"/>
      <c r="S211" s="18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  <c r="EQ211" s="1"/>
      <c r="ER211" s="1"/>
      <c r="ES211" s="1"/>
      <c r="ET211" s="1"/>
      <c r="EU211" s="1"/>
      <c r="EV211" s="1"/>
      <c r="EW211" s="1"/>
      <c r="EX211" s="1"/>
      <c r="EY211" s="1"/>
      <c r="EZ211" s="1"/>
      <c r="FA211" s="1"/>
      <c r="FB211" s="1"/>
      <c r="FC211" s="1"/>
      <c r="FD211" s="1"/>
      <c r="FE211" s="1"/>
      <c r="FF211" s="1"/>
      <c r="FG211" s="1"/>
      <c r="FH211" s="1"/>
      <c r="FI211" s="1"/>
      <c r="FJ211" s="1"/>
      <c r="FK211" s="1"/>
      <c r="FL211" s="1"/>
      <c r="FM211" s="1"/>
    </row>
    <row r="212" spans="1:169" s="2" customFormat="1" ht="40.9" customHeight="1">
      <c r="A212" s="1"/>
      <c r="B212" s="219">
        <v>43231</v>
      </c>
      <c r="C212" s="245">
        <v>204</v>
      </c>
      <c r="D212" s="246" t="s">
        <v>17</v>
      </c>
      <c r="E212" s="246" t="s">
        <v>18</v>
      </c>
      <c r="F212" s="247" t="s">
        <v>554</v>
      </c>
      <c r="G212" s="246" t="s">
        <v>169</v>
      </c>
      <c r="H212" s="248">
        <f t="shared" si="3"/>
        <v>41610</v>
      </c>
      <c r="I212" s="249">
        <v>49932</v>
      </c>
      <c r="J212" s="246" t="s">
        <v>128</v>
      </c>
      <c r="K212" s="30" t="s">
        <v>21</v>
      </c>
      <c r="L212" s="250" t="s">
        <v>184</v>
      </c>
      <c r="M212" s="46" t="s">
        <v>185</v>
      </c>
      <c r="N212" s="46" t="s">
        <v>282</v>
      </c>
      <c r="O212" s="247"/>
      <c r="P212" s="247" t="s">
        <v>559</v>
      </c>
      <c r="Q212" s="251"/>
      <c r="R212" s="252"/>
      <c r="S212" s="18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  <c r="EU212" s="1"/>
      <c r="EV212" s="1"/>
      <c r="EW212" s="1"/>
      <c r="EX212" s="1"/>
      <c r="EY212" s="1"/>
      <c r="EZ212" s="1"/>
      <c r="FA212" s="1"/>
      <c r="FB212" s="1"/>
      <c r="FC212" s="1"/>
      <c r="FD212" s="1"/>
      <c r="FE212" s="1"/>
      <c r="FF212" s="1"/>
      <c r="FG212" s="1"/>
      <c r="FH212" s="1"/>
      <c r="FI212" s="1"/>
      <c r="FJ212" s="1"/>
      <c r="FK212" s="1"/>
      <c r="FL212" s="1"/>
      <c r="FM212" s="1"/>
    </row>
    <row r="213" spans="1:169" s="2" customFormat="1" ht="40.9" customHeight="1">
      <c r="A213" s="1"/>
      <c r="B213" s="219">
        <v>49249</v>
      </c>
      <c r="C213" s="245">
        <v>205</v>
      </c>
      <c r="D213" s="246" t="s">
        <v>17</v>
      </c>
      <c r="E213" s="246" t="s">
        <v>18</v>
      </c>
      <c r="F213" s="247" t="s">
        <v>555</v>
      </c>
      <c r="G213" s="246" t="s">
        <v>169</v>
      </c>
      <c r="H213" s="248">
        <f t="shared" si="3"/>
        <v>255281.66666666669</v>
      </c>
      <c r="I213" s="249">
        <v>306338</v>
      </c>
      <c r="J213" s="246" t="s">
        <v>128</v>
      </c>
      <c r="K213" s="30" t="s">
        <v>21</v>
      </c>
      <c r="L213" s="250" t="s">
        <v>176</v>
      </c>
      <c r="M213" s="46" t="s">
        <v>34</v>
      </c>
      <c r="N213" s="46" t="s">
        <v>178</v>
      </c>
      <c r="O213" s="247"/>
      <c r="P213" s="247" t="s">
        <v>559</v>
      </c>
      <c r="Q213" s="251"/>
      <c r="R213" s="252"/>
      <c r="S213" s="18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  <c r="EZ213" s="1"/>
      <c r="FA213" s="1"/>
      <c r="FB213" s="1"/>
      <c r="FC213" s="1"/>
      <c r="FD213" s="1"/>
      <c r="FE213" s="1"/>
      <c r="FF213" s="1"/>
      <c r="FG213" s="1"/>
      <c r="FH213" s="1"/>
      <c r="FI213" s="1"/>
      <c r="FJ213" s="1"/>
      <c r="FK213" s="1"/>
      <c r="FL213" s="1"/>
      <c r="FM213" s="1"/>
    </row>
    <row r="214" spans="1:169" s="2" customFormat="1" ht="40.9" customHeight="1">
      <c r="A214" s="1"/>
      <c r="B214" s="219">
        <v>35475</v>
      </c>
      <c r="C214" s="245">
        <v>206</v>
      </c>
      <c r="D214" s="246" t="s">
        <v>17</v>
      </c>
      <c r="E214" s="246" t="s">
        <v>18</v>
      </c>
      <c r="F214" s="247" t="s">
        <v>556</v>
      </c>
      <c r="G214" s="246" t="s">
        <v>169</v>
      </c>
      <c r="H214" s="248">
        <f t="shared" si="3"/>
        <v>125000</v>
      </c>
      <c r="I214" s="249">
        <v>150000</v>
      </c>
      <c r="J214" s="246" t="s">
        <v>128</v>
      </c>
      <c r="K214" s="30" t="s">
        <v>21</v>
      </c>
      <c r="L214" s="250" t="s">
        <v>184</v>
      </c>
      <c r="M214" s="46" t="s">
        <v>34</v>
      </c>
      <c r="N214" s="46" t="s">
        <v>282</v>
      </c>
      <c r="O214" s="247"/>
      <c r="P214" s="247" t="s">
        <v>559</v>
      </c>
      <c r="Q214" s="251"/>
      <c r="R214" s="252"/>
      <c r="S214" s="18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  <c r="EU214" s="1"/>
      <c r="EV214" s="1"/>
      <c r="EW214" s="1"/>
      <c r="EX214" s="1"/>
      <c r="EY214" s="1"/>
      <c r="EZ214" s="1"/>
      <c r="FA214" s="1"/>
      <c r="FB214" s="1"/>
      <c r="FC214" s="1"/>
      <c r="FD214" s="1"/>
      <c r="FE214" s="1"/>
      <c r="FF214" s="1"/>
      <c r="FG214" s="1"/>
      <c r="FH214" s="1"/>
      <c r="FI214" s="1"/>
      <c r="FJ214" s="1"/>
      <c r="FK214" s="1"/>
      <c r="FL214" s="1"/>
      <c r="FM214" s="1"/>
    </row>
    <row r="215" spans="1:169" s="2" customFormat="1" ht="40.9" customHeight="1">
      <c r="A215" s="1"/>
      <c r="B215" s="219">
        <v>25816</v>
      </c>
      <c r="C215" s="245">
        <v>207</v>
      </c>
      <c r="D215" s="246" t="s">
        <v>17</v>
      </c>
      <c r="E215" s="246" t="s">
        <v>18</v>
      </c>
      <c r="F215" s="247" t="s">
        <v>557</v>
      </c>
      <c r="G215" s="246" t="s">
        <v>169</v>
      </c>
      <c r="H215" s="248">
        <f t="shared" si="3"/>
        <v>80685</v>
      </c>
      <c r="I215" s="249">
        <v>96822</v>
      </c>
      <c r="J215" s="246" t="s">
        <v>128</v>
      </c>
      <c r="K215" s="30" t="s">
        <v>21</v>
      </c>
      <c r="L215" s="250" t="s">
        <v>176</v>
      </c>
      <c r="M215" s="46" t="s">
        <v>34</v>
      </c>
      <c r="N215" s="46" t="s">
        <v>178</v>
      </c>
      <c r="O215" s="247"/>
      <c r="P215" s="247" t="s">
        <v>559</v>
      </c>
      <c r="Q215" s="251"/>
      <c r="R215" s="252"/>
      <c r="S215" s="18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  <c r="ER215" s="1"/>
      <c r="ES215" s="1"/>
      <c r="ET215" s="1"/>
      <c r="EU215" s="1"/>
      <c r="EV215" s="1"/>
      <c r="EW215" s="1"/>
      <c r="EX215" s="1"/>
      <c r="EY215" s="1"/>
      <c r="EZ215" s="1"/>
      <c r="FA215" s="1"/>
      <c r="FB215" s="1"/>
      <c r="FC215" s="1"/>
      <c r="FD215" s="1"/>
      <c r="FE215" s="1"/>
      <c r="FF215" s="1"/>
      <c r="FG215" s="1"/>
      <c r="FH215" s="1"/>
      <c r="FI215" s="1"/>
      <c r="FJ215" s="1"/>
      <c r="FK215" s="1"/>
      <c r="FL215" s="1"/>
      <c r="FM215" s="1"/>
    </row>
    <row r="216" spans="1:169" s="2" customFormat="1" ht="40.9" customHeight="1">
      <c r="A216" s="1"/>
      <c r="B216" s="219">
        <v>45774</v>
      </c>
      <c r="C216" s="245">
        <v>208</v>
      </c>
      <c r="D216" s="246" t="s">
        <v>17</v>
      </c>
      <c r="E216" s="246" t="s">
        <v>18</v>
      </c>
      <c r="F216" s="247" t="s">
        <v>558</v>
      </c>
      <c r="G216" s="246" t="s">
        <v>169</v>
      </c>
      <c r="H216" s="248">
        <f t="shared" si="3"/>
        <v>70833.333333333343</v>
      </c>
      <c r="I216" s="249">
        <v>85000</v>
      </c>
      <c r="J216" s="246" t="s">
        <v>128</v>
      </c>
      <c r="K216" s="30" t="s">
        <v>21</v>
      </c>
      <c r="L216" s="250" t="s">
        <v>176</v>
      </c>
      <c r="M216" s="46" t="s">
        <v>34</v>
      </c>
      <c r="N216" s="46" t="s">
        <v>178</v>
      </c>
      <c r="O216" s="247"/>
      <c r="P216" s="247" t="s">
        <v>559</v>
      </c>
      <c r="Q216" s="251"/>
      <c r="R216" s="252"/>
      <c r="S216" s="18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  <c r="EQ216" s="1"/>
      <c r="ER216" s="1"/>
      <c r="ES216" s="1"/>
      <c r="ET216" s="1"/>
      <c r="EU216" s="1"/>
      <c r="EV216" s="1"/>
      <c r="EW216" s="1"/>
      <c r="EX216" s="1"/>
      <c r="EY216" s="1"/>
      <c r="EZ216" s="1"/>
      <c r="FA216" s="1"/>
      <c r="FB216" s="1"/>
      <c r="FC216" s="1"/>
      <c r="FD216" s="1"/>
      <c r="FE216" s="1"/>
      <c r="FF216" s="1"/>
      <c r="FG216" s="1"/>
      <c r="FH216" s="1"/>
      <c r="FI216" s="1"/>
      <c r="FJ216" s="1"/>
      <c r="FK216" s="1"/>
      <c r="FL216" s="1"/>
      <c r="FM216" s="1"/>
    </row>
    <row r="217" spans="1:169" s="2" customFormat="1" ht="40.9" customHeight="1">
      <c r="A217" s="1"/>
      <c r="B217" s="219"/>
      <c r="C217" s="245">
        <v>209</v>
      </c>
      <c r="D217" s="246" t="s">
        <v>17</v>
      </c>
      <c r="E217" s="246" t="s">
        <v>18</v>
      </c>
      <c r="F217" s="247" t="s">
        <v>560</v>
      </c>
      <c r="G217" s="246" t="s">
        <v>169</v>
      </c>
      <c r="H217" s="248">
        <f t="shared" si="3"/>
        <v>2640000</v>
      </c>
      <c r="I217" s="249">
        <v>3168000</v>
      </c>
      <c r="J217" s="246" t="s">
        <v>128</v>
      </c>
      <c r="K217" s="30" t="s">
        <v>21</v>
      </c>
      <c r="L217" s="250" t="s">
        <v>184</v>
      </c>
      <c r="M217" s="46" t="s">
        <v>34</v>
      </c>
      <c r="N217" s="46" t="s">
        <v>274</v>
      </c>
      <c r="O217" s="247"/>
      <c r="P217" s="247" t="s">
        <v>559</v>
      </c>
      <c r="Q217" s="251"/>
      <c r="R217" s="252"/>
      <c r="S217" s="18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  <c r="ER217" s="1"/>
      <c r="ES217" s="1"/>
      <c r="ET217" s="1"/>
      <c r="EU217" s="1"/>
      <c r="EV217" s="1"/>
      <c r="EW217" s="1"/>
      <c r="EX217" s="1"/>
      <c r="EY217" s="1"/>
      <c r="EZ217" s="1"/>
      <c r="FA217" s="1"/>
      <c r="FB217" s="1"/>
      <c r="FC217" s="1"/>
      <c r="FD217" s="1"/>
      <c r="FE217" s="1"/>
      <c r="FF217" s="1"/>
      <c r="FG217" s="1"/>
      <c r="FH217" s="1"/>
      <c r="FI217" s="1"/>
      <c r="FJ217" s="1"/>
      <c r="FK217" s="1"/>
      <c r="FL217" s="1"/>
      <c r="FM217" s="1"/>
    </row>
    <row r="218" spans="1:169" s="2" customFormat="1" ht="40.9" customHeight="1">
      <c r="A218" s="1"/>
      <c r="B218" s="219"/>
      <c r="C218" s="245">
        <v>210</v>
      </c>
      <c r="D218" s="246" t="s">
        <v>17</v>
      </c>
      <c r="E218" s="246" t="s">
        <v>18</v>
      </c>
      <c r="F218" s="247" t="s">
        <v>561</v>
      </c>
      <c r="G218" s="246" t="s">
        <v>169</v>
      </c>
      <c r="H218" s="248">
        <f t="shared" si="3"/>
        <v>1000000</v>
      </c>
      <c r="I218" s="249">
        <v>1200000</v>
      </c>
      <c r="J218" s="246" t="s">
        <v>128</v>
      </c>
      <c r="K218" s="30" t="s">
        <v>21</v>
      </c>
      <c r="L218" s="250" t="s">
        <v>184</v>
      </c>
      <c r="M218" s="46" t="s">
        <v>34</v>
      </c>
      <c r="N218" s="46" t="s">
        <v>274</v>
      </c>
      <c r="O218" s="247"/>
      <c r="P218" s="247" t="s">
        <v>559</v>
      </c>
      <c r="Q218" s="251"/>
      <c r="R218" s="252"/>
      <c r="S218" s="18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  <c r="EQ218" s="1"/>
      <c r="ER218" s="1"/>
      <c r="ES218" s="1"/>
      <c r="ET218" s="1"/>
      <c r="EU218" s="1"/>
      <c r="EV218" s="1"/>
      <c r="EW218" s="1"/>
      <c r="EX218" s="1"/>
      <c r="EY218" s="1"/>
      <c r="EZ218" s="1"/>
      <c r="FA218" s="1"/>
      <c r="FB218" s="1"/>
      <c r="FC218" s="1"/>
      <c r="FD218" s="1"/>
      <c r="FE218" s="1"/>
      <c r="FF218" s="1"/>
      <c r="FG218" s="1"/>
      <c r="FH218" s="1"/>
      <c r="FI218" s="1"/>
      <c r="FJ218" s="1"/>
      <c r="FK218" s="1"/>
      <c r="FL218" s="1"/>
      <c r="FM218" s="1"/>
    </row>
    <row r="219" spans="1:169" s="2" customFormat="1" ht="40.9" customHeight="1">
      <c r="A219" s="1"/>
      <c r="B219" s="219"/>
      <c r="C219" s="245">
        <v>211</v>
      </c>
      <c r="D219" s="246" t="s">
        <v>17</v>
      </c>
      <c r="E219" s="246" t="s">
        <v>18</v>
      </c>
      <c r="F219" s="247" t="s">
        <v>562</v>
      </c>
      <c r="G219" s="246" t="s">
        <v>169</v>
      </c>
      <c r="H219" s="248">
        <f t="shared" si="3"/>
        <v>456000</v>
      </c>
      <c r="I219" s="249">
        <v>547200</v>
      </c>
      <c r="J219" s="246" t="s">
        <v>128</v>
      </c>
      <c r="K219" s="30" t="s">
        <v>21</v>
      </c>
      <c r="L219" s="250" t="s">
        <v>176</v>
      </c>
      <c r="M219" s="46" t="s">
        <v>34</v>
      </c>
      <c r="N219" s="46" t="s">
        <v>178</v>
      </c>
      <c r="O219" s="247"/>
      <c r="P219" s="247" t="s">
        <v>559</v>
      </c>
      <c r="Q219" s="251"/>
      <c r="R219" s="252"/>
      <c r="S219" s="18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  <c r="EQ219" s="1"/>
      <c r="ER219" s="1"/>
      <c r="ES219" s="1"/>
      <c r="ET219" s="1"/>
      <c r="EU219" s="1"/>
      <c r="EV219" s="1"/>
      <c r="EW219" s="1"/>
      <c r="EX219" s="1"/>
      <c r="EY219" s="1"/>
      <c r="EZ219" s="1"/>
      <c r="FA219" s="1"/>
      <c r="FB219" s="1"/>
      <c r="FC219" s="1"/>
      <c r="FD219" s="1"/>
      <c r="FE219" s="1"/>
      <c r="FF219" s="1"/>
      <c r="FG219" s="1"/>
      <c r="FH219" s="1"/>
      <c r="FI219" s="1"/>
      <c r="FJ219" s="1"/>
      <c r="FK219" s="1"/>
      <c r="FL219" s="1"/>
      <c r="FM219" s="1"/>
    </row>
    <row r="220" spans="1:169" s="2" customFormat="1" ht="40.9" customHeight="1">
      <c r="A220" s="1"/>
      <c r="B220" s="219"/>
      <c r="C220" s="245">
        <v>212</v>
      </c>
      <c r="D220" s="246" t="s">
        <v>17</v>
      </c>
      <c r="E220" s="246" t="s">
        <v>18</v>
      </c>
      <c r="F220" s="247" t="s">
        <v>636</v>
      </c>
      <c r="G220" s="246" t="s">
        <v>169</v>
      </c>
      <c r="H220" s="248">
        <f t="shared" si="3"/>
        <v>300000</v>
      </c>
      <c r="I220" s="249">
        <v>360000</v>
      </c>
      <c r="J220" s="246" t="s">
        <v>128</v>
      </c>
      <c r="K220" s="246" t="s">
        <v>21</v>
      </c>
      <c r="L220" s="250" t="s">
        <v>184</v>
      </c>
      <c r="M220" s="247" t="s">
        <v>34</v>
      </c>
      <c r="N220" s="247" t="s">
        <v>274</v>
      </c>
      <c r="O220" s="247" t="s">
        <v>559</v>
      </c>
      <c r="P220" s="247" t="s">
        <v>559</v>
      </c>
      <c r="Q220" s="251"/>
      <c r="R220" s="252"/>
      <c r="S220" s="18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  <c r="EQ220" s="1"/>
      <c r="ER220" s="1"/>
      <c r="ES220" s="1"/>
      <c r="ET220" s="1"/>
      <c r="EU220" s="1"/>
      <c r="EV220" s="1"/>
      <c r="EW220" s="1"/>
      <c r="EX220" s="1"/>
      <c r="EY220" s="1"/>
      <c r="EZ220" s="1"/>
      <c r="FA220" s="1"/>
      <c r="FB220" s="1"/>
      <c r="FC220" s="1"/>
      <c r="FD220" s="1"/>
      <c r="FE220" s="1"/>
      <c r="FF220" s="1"/>
      <c r="FG220" s="1"/>
      <c r="FH220" s="1"/>
      <c r="FI220" s="1"/>
      <c r="FJ220" s="1"/>
      <c r="FK220" s="1"/>
      <c r="FL220" s="1"/>
      <c r="FM220" s="1"/>
    </row>
    <row r="221" spans="1:169" s="2" customFormat="1" ht="40.9" customHeight="1">
      <c r="A221" s="1"/>
      <c r="B221" s="219"/>
      <c r="C221" s="245">
        <v>213</v>
      </c>
      <c r="D221" s="246" t="s">
        <v>17</v>
      </c>
      <c r="E221" s="246" t="s">
        <v>18</v>
      </c>
      <c r="F221" s="247" t="s">
        <v>637</v>
      </c>
      <c r="G221" s="246" t="s">
        <v>169</v>
      </c>
      <c r="H221" s="248">
        <f t="shared" si="3"/>
        <v>60000</v>
      </c>
      <c r="I221" s="249">
        <v>72000</v>
      </c>
      <c r="J221" s="246" t="s">
        <v>128</v>
      </c>
      <c r="K221" s="246" t="s">
        <v>21</v>
      </c>
      <c r="L221" s="250" t="s">
        <v>184</v>
      </c>
      <c r="M221" s="247" t="s">
        <v>34</v>
      </c>
      <c r="N221" s="247" t="s">
        <v>274</v>
      </c>
      <c r="O221" s="247" t="s">
        <v>559</v>
      </c>
      <c r="P221" s="247" t="s">
        <v>559</v>
      </c>
      <c r="Q221" s="251"/>
      <c r="R221" s="252"/>
      <c r="S221" s="18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  <c r="ER221" s="1"/>
      <c r="ES221" s="1"/>
      <c r="ET221" s="1"/>
      <c r="EU221" s="1"/>
      <c r="EV221" s="1"/>
      <c r="EW221" s="1"/>
      <c r="EX221" s="1"/>
      <c r="EY221" s="1"/>
      <c r="EZ221" s="1"/>
      <c r="FA221" s="1"/>
      <c r="FB221" s="1"/>
      <c r="FC221" s="1"/>
      <c r="FD221" s="1"/>
      <c r="FE221" s="1"/>
      <c r="FF221" s="1"/>
      <c r="FG221" s="1"/>
      <c r="FH221" s="1"/>
      <c r="FI221" s="1"/>
      <c r="FJ221" s="1"/>
      <c r="FK221" s="1"/>
      <c r="FL221" s="1"/>
      <c r="FM221" s="1"/>
    </row>
    <row r="222" spans="1:169" s="2" customFormat="1" ht="40.9" customHeight="1">
      <c r="A222" s="1"/>
      <c r="B222" s="219"/>
      <c r="C222" s="245">
        <v>214</v>
      </c>
      <c r="D222" s="246" t="s">
        <v>17</v>
      </c>
      <c r="E222" s="246" t="s">
        <v>18</v>
      </c>
      <c r="F222" s="247" t="s">
        <v>638</v>
      </c>
      <c r="G222" s="246" t="s">
        <v>169</v>
      </c>
      <c r="H222" s="248">
        <f t="shared" si="3"/>
        <v>300000</v>
      </c>
      <c r="I222" s="249">
        <v>360000</v>
      </c>
      <c r="J222" s="246" t="s">
        <v>128</v>
      </c>
      <c r="K222" s="246" t="s">
        <v>21</v>
      </c>
      <c r="L222" s="250" t="s">
        <v>184</v>
      </c>
      <c r="M222" s="247" t="s">
        <v>34</v>
      </c>
      <c r="N222" s="247" t="s">
        <v>274</v>
      </c>
      <c r="O222" s="247" t="s">
        <v>559</v>
      </c>
      <c r="P222" s="247" t="s">
        <v>559</v>
      </c>
      <c r="Q222" s="251"/>
      <c r="R222" s="252"/>
      <c r="S222" s="18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  <c r="FD222" s="1"/>
      <c r="FE222" s="1"/>
      <c r="FF222" s="1"/>
      <c r="FG222" s="1"/>
      <c r="FH222" s="1"/>
      <c r="FI222" s="1"/>
      <c r="FJ222" s="1"/>
      <c r="FK222" s="1"/>
      <c r="FL222" s="1"/>
      <c r="FM222" s="1"/>
    </row>
    <row r="223" spans="1:169" s="2" customFormat="1" ht="40.9" customHeight="1">
      <c r="A223" s="1"/>
      <c r="B223" s="219"/>
      <c r="C223" s="206">
        <v>215</v>
      </c>
      <c r="D223" s="30" t="s">
        <v>17</v>
      </c>
      <c r="E223" s="30" t="s">
        <v>147</v>
      </c>
      <c r="F223" s="195" t="s">
        <v>520</v>
      </c>
      <c r="G223" s="30" t="s">
        <v>227</v>
      </c>
      <c r="H223" s="153">
        <f t="shared" si="3"/>
        <v>73000</v>
      </c>
      <c r="I223" s="197">
        <v>87600</v>
      </c>
      <c r="J223" s="30" t="s">
        <v>128</v>
      </c>
      <c r="K223" s="30" t="s">
        <v>21</v>
      </c>
      <c r="L223" s="46" t="s">
        <v>361</v>
      </c>
      <c r="M223" s="46" t="s">
        <v>34</v>
      </c>
      <c r="N223" s="46" t="s">
        <v>362</v>
      </c>
      <c r="O223" s="152"/>
      <c r="P223" s="46" t="s">
        <v>30</v>
      </c>
      <c r="Q223" s="198"/>
      <c r="R223" s="238"/>
      <c r="S223" s="1"/>
      <c r="T223" s="1"/>
      <c r="U223" s="186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  <c r="EQ223" s="1"/>
      <c r="ER223" s="1"/>
      <c r="ES223" s="1"/>
      <c r="ET223" s="1"/>
      <c r="EU223" s="1"/>
      <c r="EV223" s="1"/>
      <c r="EW223" s="1"/>
      <c r="EX223" s="1"/>
      <c r="EY223" s="1"/>
      <c r="EZ223" s="1"/>
      <c r="FA223" s="1"/>
      <c r="FB223" s="1"/>
      <c r="FC223" s="1"/>
      <c r="FD223" s="1"/>
      <c r="FE223" s="1"/>
      <c r="FF223" s="1"/>
      <c r="FG223" s="1"/>
      <c r="FH223" s="1"/>
      <c r="FI223" s="1"/>
      <c r="FJ223" s="1"/>
    </row>
    <row r="224" spans="1:169" s="2" customFormat="1" ht="40.9" customHeight="1">
      <c r="A224" s="1"/>
      <c r="B224" s="219">
        <v>25826</v>
      </c>
      <c r="C224" s="206">
        <v>216</v>
      </c>
      <c r="D224" s="30" t="s">
        <v>17</v>
      </c>
      <c r="E224" s="151" t="s">
        <v>509</v>
      </c>
      <c r="F224" s="152" t="s">
        <v>418</v>
      </c>
      <c r="G224" s="151" t="s">
        <v>227</v>
      </c>
      <c r="H224" s="153">
        <f t="shared" si="3"/>
        <v>1250000</v>
      </c>
      <c r="I224" s="154">
        <v>1500000</v>
      </c>
      <c r="J224" s="30" t="s">
        <v>128</v>
      </c>
      <c r="K224" s="30" t="s">
        <v>21</v>
      </c>
      <c r="L224" s="155" t="s">
        <v>361</v>
      </c>
      <c r="M224" s="152" t="s">
        <v>34</v>
      </c>
      <c r="N224" s="152" t="s">
        <v>362</v>
      </c>
      <c r="O224" s="152"/>
      <c r="P224" s="46" t="s">
        <v>30</v>
      </c>
      <c r="Q224" s="156"/>
      <c r="R224" s="238"/>
      <c r="S224" s="18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  <c r="FC224" s="1"/>
      <c r="FD224" s="1"/>
      <c r="FE224" s="1"/>
      <c r="FF224" s="1"/>
      <c r="FG224" s="1"/>
      <c r="FH224" s="1"/>
      <c r="FI224" s="1"/>
      <c r="FJ224" s="1"/>
      <c r="FK224" s="1"/>
      <c r="FL224" s="1"/>
      <c r="FM224" s="1"/>
    </row>
    <row r="225" spans="1:169" s="2" customFormat="1" ht="40.9" customHeight="1">
      <c r="A225" s="1"/>
      <c r="B225" s="219">
        <v>25821</v>
      </c>
      <c r="C225" s="206">
        <v>217</v>
      </c>
      <c r="D225" s="30" t="s">
        <v>17</v>
      </c>
      <c r="E225" s="151" t="s">
        <v>18</v>
      </c>
      <c r="F225" s="152" t="s">
        <v>523</v>
      </c>
      <c r="G225" s="151" t="s">
        <v>227</v>
      </c>
      <c r="H225" s="153">
        <f t="shared" si="3"/>
        <v>83723.850000000006</v>
      </c>
      <c r="I225" s="154">
        <v>100468.62</v>
      </c>
      <c r="J225" s="30" t="s">
        <v>128</v>
      </c>
      <c r="K225" s="30" t="s">
        <v>21</v>
      </c>
      <c r="L225" s="155" t="s">
        <v>361</v>
      </c>
      <c r="M225" s="152" t="s">
        <v>34</v>
      </c>
      <c r="N225" s="152" t="s">
        <v>362</v>
      </c>
      <c r="O225" s="152"/>
      <c r="P225" s="247" t="s">
        <v>559</v>
      </c>
      <c r="Q225" s="156"/>
      <c r="R225" s="238"/>
      <c r="S225" s="18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  <c r="EQ225" s="1"/>
      <c r="ER225" s="1"/>
      <c r="ES225" s="1"/>
      <c r="ET225" s="1"/>
      <c r="EU225" s="1"/>
      <c r="EV225" s="1"/>
      <c r="EW225" s="1"/>
      <c r="EX225" s="1"/>
      <c r="EY225" s="1"/>
      <c r="EZ225" s="1"/>
      <c r="FA225" s="1"/>
      <c r="FB225" s="1"/>
      <c r="FC225" s="1"/>
      <c r="FD225" s="1"/>
      <c r="FE225" s="1"/>
      <c r="FF225" s="1"/>
      <c r="FG225" s="1"/>
      <c r="FH225" s="1"/>
      <c r="FI225" s="1"/>
      <c r="FJ225" s="1"/>
      <c r="FK225" s="1"/>
      <c r="FL225" s="1"/>
      <c r="FM225" s="1"/>
    </row>
    <row r="226" spans="1:169" s="2" customFormat="1" ht="40.9" customHeight="1">
      <c r="A226" s="1"/>
      <c r="B226" s="218">
        <v>42174</v>
      </c>
      <c r="C226" s="129">
        <v>218</v>
      </c>
      <c r="D226" s="29" t="s">
        <v>17</v>
      </c>
      <c r="E226" s="207" t="s">
        <v>18</v>
      </c>
      <c r="F226" s="45" t="s">
        <v>524</v>
      </c>
      <c r="G226" s="29" t="s">
        <v>110</v>
      </c>
      <c r="H226" s="92">
        <f t="shared" si="3"/>
        <v>345833.33333333337</v>
      </c>
      <c r="I226" s="210">
        <v>415000</v>
      </c>
      <c r="J226" s="29" t="s">
        <v>128</v>
      </c>
      <c r="K226" s="29" t="s">
        <v>21</v>
      </c>
      <c r="L226" s="45" t="s">
        <v>28</v>
      </c>
      <c r="M226" s="45" t="s">
        <v>32</v>
      </c>
      <c r="N226" s="98" t="s">
        <v>250</v>
      </c>
      <c r="O226" s="208"/>
      <c r="P226" s="45" t="s">
        <v>30</v>
      </c>
      <c r="Q226" s="7"/>
      <c r="R226" s="238"/>
      <c r="S226" s="18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  <c r="ER226" s="1"/>
      <c r="ES226" s="1"/>
      <c r="ET226" s="1"/>
      <c r="EU226" s="1"/>
      <c r="EV226" s="1"/>
      <c r="EW226" s="1"/>
      <c r="EX226" s="1"/>
      <c r="EY226" s="1"/>
      <c r="EZ226" s="1"/>
      <c r="FA226" s="1"/>
      <c r="FB226" s="1"/>
      <c r="FC226" s="1"/>
      <c r="FD226" s="1"/>
      <c r="FE226" s="1"/>
      <c r="FF226" s="1"/>
      <c r="FG226" s="1"/>
      <c r="FH226" s="1"/>
      <c r="FI226" s="1"/>
      <c r="FJ226" s="1"/>
      <c r="FK226" s="1"/>
      <c r="FL226" s="1"/>
      <c r="FM226" s="1"/>
    </row>
    <row r="227" spans="1:169" customFormat="1" ht="40.9" customHeight="1">
      <c r="A227" s="1"/>
      <c r="B227" s="218"/>
      <c r="C227" s="129">
        <v>219</v>
      </c>
      <c r="D227" s="29" t="s">
        <v>17</v>
      </c>
      <c r="E227" s="29" t="s">
        <v>310</v>
      </c>
      <c r="F227" s="45" t="s">
        <v>111</v>
      </c>
      <c r="G227" s="29" t="s">
        <v>110</v>
      </c>
      <c r="H227" s="92">
        <f t="shared" si="3"/>
        <v>29166.666666666668</v>
      </c>
      <c r="I227" s="99">
        <v>35000</v>
      </c>
      <c r="J227" s="29" t="s">
        <v>20</v>
      </c>
      <c r="K227" s="29" t="s">
        <v>21</v>
      </c>
      <c r="L227" s="45" t="s">
        <v>112</v>
      </c>
      <c r="M227" s="139" t="s">
        <v>34</v>
      </c>
      <c r="N227" s="140" t="s">
        <v>325</v>
      </c>
      <c r="O227" s="29"/>
      <c r="P227" s="44" t="s">
        <v>340</v>
      </c>
      <c r="Q227" s="8"/>
      <c r="R227" s="238"/>
      <c r="S227" s="18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  <c r="ES227" s="1"/>
      <c r="ET227" s="1"/>
      <c r="EU227" s="1"/>
      <c r="EV227" s="1"/>
      <c r="EW227" s="1"/>
      <c r="EX227" s="1"/>
      <c r="EY227" s="1"/>
      <c r="EZ227" s="1"/>
      <c r="FA227" s="1"/>
      <c r="FB227" s="1"/>
      <c r="FC227" s="1"/>
      <c r="FD227" s="1"/>
      <c r="FE227" s="1"/>
      <c r="FF227" s="1"/>
      <c r="FG227" s="1"/>
      <c r="FH227" s="1"/>
      <c r="FI227" s="1"/>
      <c r="FJ227" s="1"/>
      <c r="FK227" s="1"/>
      <c r="FL227" s="1"/>
      <c r="FM227" s="1"/>
    </row>
    <row r="228" spans="1:169" customFormat="1" ht="40.9" customHeight="1">
      <c r="A228" s="1"/>
      <c r="B228" s="218"/>
      <c r="C228" s="129">
        <v>220</v>
      </c>
      <c r="D228" s="29" t="s">
        <v>17</v>
      </c>
      <c r="E228" s="29" t="s">
        <v>310</v>
      </c>
      <c r="F228" s="45" t="s">
        <v>118</v>
      </c>
      <c r="G228" s="29" t="s">
        <v>110</v>
      </c>
      <c r="H228" s="92">
        <f t="shared" si="3"/>
        <v>2916.666666666667</v>
      </c>
      <c r="I228" s="99">
        <v>3500</v>
      </c>
      <c r="J228" s="29" t="s">
        <v>20</v>
      </c>
      <c r="K228" s="29" t="s">
        <v>21</v>
      </c>
      <c r="L228" s="45" t="s">
        <v>112</v>
      </c>
      <c r="M228" s="139" t="s">
        <v>34</v>
      </c>
      <c r="N228" s="140" t="s">
        <v>270</v>
      </c>
      <c r="O228" s="29"/>
      <c r="P228" s="44" t="s">
        <v>340</v>
      </c>
      <c r="Q228" s="8"/>
      <c r="R228" s="238"/>
      <c r="S228" s="18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  <c r="EQ228" s="1"/>
      <c r="ER228" s="1"/>
      <c r="ES228" s="1"/>
      <c r="ET228" s="1"/>
      <c r="EU228" s="1"/>
      <c r="EV228" s="1"/>
      <c r="EW228" s="1"/>
      <c r="EX228" s="1"/>
      <c r="EY228" s="1"/>
      <c r="EZ228" s="1"/>
      <c r="FA228" s="1"/>
      <c r="FB228" s="1"/>
      <c r="FC228" s="1"/>
      <c r="FD228" s="1"/>
      <c r="FE228" s="1"/>
      <c r="FF228" s="1"/>
      <c r="FG228" s="1"/>
      <c r="FH228" s="1"/>
      <c r="FI228" s="1"/>
      <c r="FJ228" s="1"/>
      <c r="FK228" s="1"/>
      <c r="FL228" s="1"/>
      <c r="FM228" s="1"/>
    </row>
    <row r="229" spans="1:169" customFormat="1" ht="40.9" customHeight="1">
      <c r="A229" s="1"/>
      <c r="B229" s="218"/>
      <c r="C229" s="129">
        <v>221</v>
      </c>
      <c r="D229" s="29" t="s">
        <v>17</v>
      </c>
      <c r="E229" s="29" t="s">
        <v>310</v>
      </c>
      <c r="F229" s="45" t="s">
        <v>119</v>
      </c>
      <c r="G229" s="29" t="s">
        <v>110</v>
      </c>
      <c r="H229" s="92">
        <f t="shared" si="3"/>
        <v>2500</v>
      </c>
      <c r="I229" s="99">
        <v>3000</v>
      </c>
      <c r="J229" s="29" t="s">
        <v>20</v>
      </c>
      <c r="K229" s="29" t="s">
        <v>21</v>
      </c>
      <c r="L229" s="45" t="s">
        <v>112</v>
      </c>
      <c r="M229" s="139" t="s">
        <v>34</v>
      </c>
      <c r="N229" s="140" t="s">
        <v>270</v>
      </c>
      <c r="O229" s="29"/>
      <c r="P229" s="44" t="s">
        <v>340</v>
      </c>
      <c r="Q229" s="8"/>
      <c r="R229" s="238"/>
      <c r="S229" s="18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  <c r="EQ229" s="1"/>
      <c r="ER229" s="1"/>
      <c r="ES229" s="1"/>
      <c r="ET229" s="1"/>
      <c r="EU229" s="1"/>
      <c r="EV229" s="1"/>
      <c r="EW229" s="1"/>
      <c r="EX229" s="1"/>
      <c r="EY229" s="1"/>
      <c r="EZ229" s="1"/>
      <c r="FA229" s="1"/>
      <c r="FB229" s="1"/>
      <c r="FC229" s="1"/>
      <c r="FD229" s="1"/>
      <c r="FE229" s="1"/>
      <c r="FF229" s="1"/>
      <c r="FG229" s="1"/>
      <c r="FH229" s="1"/>
      <c r="FI229" s="1"/>
      <c r="FJ229" s="1"/>
      <c r="FK229" s="1"/>
      <c r="FL229" s="1"/>
      <c r="FM229" s="1"/>
    </row>
    <row r="230" spans="1:169" customFormat="1" ht="40.9" customHeight="1">
      <c r="A230" s="1"/>
      <c r="B230" s="218"/>
      <c r="C230" s="129">
        <v>222</v>
      </c>
      <c r="D230" s="29" t="s">
        <v>17</v>
      </c>
      <c r="E230" s="29" t="s">
        <v>310</v>
      </c>
      <c r="F230" s="45" t="s">
        <v>339</v>
      </c>
      <c r="G230" s="29" t="s">
        <v>110</v>
      </c>
      <c r="H230" s="92">
        <f t="shared" si="3"/>
        <v>2333.3333333333335</v>
      </c>
      <c r="I230" s="99">
        <v>2800</v>
      </c>
      <c r="J230" s="29" t="s">
        <v>20</v>
      </c>
      <c r="K230" s="29" t="s">
        <v>21</v>
      </c>
      <c r="L230" s="45" t="s">
        <v>112</v>
      </c>
      <c r="M230" s="139" t="s">
        <v>34</v>
      </c>
      <c r="N230" s="140" t="s">
        <v>325</v>
      </c>
      <c r="O230" s="29"/>
      <c r="P230" s="44" t="s">
        <v>340</v>
      </c>
      <c r="Q230" s="8"/>
      <c r="R230" s="238"/>
      <c r="S230" s="18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  <c r="EQ230" s="1"/>
      <c r="ER230" s="1"/>
      <c r="ES230" s="1"/>
      <c r="ET230" s="1"/>
      <c r="EU230" s="1"/>
      <c r="EV230" s="1"/>
      <c r="EW230" s="1"/>
      <c r="EX230" s="1"/>
      <c r="EY230" s="1"/>
      <c r="EZ230" s="1"/>
      <c r="FA230" s="1"/>
      <c r="FB230" s="1"/>
      <c r="FC230" s="1"/>
      <c r="FD230" s="1"/>
      <c r="FE230" s="1"/>
      <c r="FF230" s="1"/>
      <c r="FG230" s="1"/>
      <c r="FH230" s="1"/>
      <c r="FI230" s="1"/>
      <c r="FJ230" s="1"/>
      <c r="FK230" s="1"/>
      <c r="FL230" s="1"/>
      <c r="FM230" s="1"/>
    </row>
    <row r="231" spans="1:169" customFormat="1" ht="40.9" customHeight="1">
      <c r="A231" s="1"/>
      <c r="B231" s="218"/>
      <c r="C231" s="129">
        <v>223</v>
      </c>
      <c r="D231" s="29" t="s">
        <v>17</v>
      </c>
      <c r="E231" s="29" t="s">
        <v>310</v>
      </c>
      <c r="F231" s="45" t="s">
        <v>120</v>
      </c>
      <c r="G231" s="29" t="s">
        <v>110</v>
      </c>
      <c r="H231" s="92">
        <f t="shared" si="3"/>
        <v>416.66666666666669</v>
      </c>
      <c r="I231" s="99">
        <v>500</v>
      </c>
      <c r="J231" s="29" t="s">
        <v>20</v>
      </c>
      <c r="K231" s="29" t="s">
        <v>21</v>
      </c>
      <c r="L231" s="45" t="s">
        <v>112</v>
      </c>
      <c r="M231" s="139" t="s">
        <v>34</v>
      </c>
      <c r="N231" s="140" t="s">
        <v>270</v>
      </c>
      <c r="O231" s="29"/>
      <c r="P231" s="44" t="s">
        <v>340</v>
      </c>
      <c r="Q231" s="8"/>
      <c r="R231" s="238"/>
      <c r="S231" s="18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  <c r="EQ231" s="1"/>
      <c r="ER231" s="1"/>
      <c r="ES231" s="1"/>
      <c r="ET231" s="1"/>
      <c r="EU231" s="1"/>
      <c r="EV231" s="1"/>
      <c r="EW231" s="1"/>
      <c r="EX231" s="1"/>
      <c r="EY231" s="1"/>
      <c r="EZ231" s="1"/>
      <c r="FA231" s="1"/>
      <c r="FB231" s="1"/>
      <c r="FC231" s="1"/>
      <c r="FD231" s="1"/>
      <c r="FE231" s="1"/>
      <c r="FF231" s="1"/>
      <c r="FG231" s="1"/>
      <c r="FH231" s="1"/>
      <c r="FI231" s="1"/>
      <c r="FJ231" s="1"/>
      <c r="FK231" s="1"/>
      <c r="FL231" s="1"/>
      <c r="FM231" s="1"/>
    </row>
    <row r="232" spans="1:169" customFormat="1" ht="40.9" customHeight="1">
      <c r="A232" s="1"/>
      <c r="B232" s="218"/>
      <c r="C232" s="129">
        <v>224</v>
      </c>
      <c r="D232" s="29" t="s">
        <v>17</v>
      </c>
      <c r="E232" s="29" t="s">
        <v>85</v>
      </c>
      <c r="F232" s="45" t="s">
        <v>121</v>
      </c>
      <c r="G232" s="29" t="s">
        <v>110</v>
      </c>
      <c r="H232" s="92">
        <f t="shared" si="3"/>
        <v>41666.666666666672</v>
      </c>
      <c r="I232" s="99">
        <v>50000</v>
      </c>
      <c r="J232" s="29" t="s">
        <v>128</v>
      </c>
      <c r="K232" s="29" t="s">
        <v>21</v>
      </c>
      <c r="L232" s="45" t="s">
        <v>112</v>
      </c>
      <c r="M232" s="139" t="s">
        <v>34</v>
      </c>
      <c r="N232" s="140" t="s">
        <v>325</v>
      </c>
      <c r="O232" s="29"/>
      <c r="P232" s="44" t="s">
        <v>30</v>
      </c>
      <c r="Q232" s="8"/>
      <c r="R232" s="238"/>
      <c r="S232" s="18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  <c r="EQ232" s="1"/>
      <c r="ER232" s="1"/>
      <c r="ES232" s="1"/>
      <c r="ET232" s="1"/>
      <c r="EU232" s="1"/>
      <c r="EV232" s="1"/>
      <c r="EW232" s="1"/>
      <c r="EX232" s="1"/>
      <c r="EY232" s="1"/>
      <c r="EZ232" s="1"/>
      <c r="FA232" s="1"/>
      <c r="FB232" s="1"/>
      <c r="FC232" s="1"/>
      <c r="FD232" s="1"/>
      <c r="FE232" s="1"/>
      <c r="FF232" s="1"/>
      <c r="FG232" s="1"/>
      <c r="FH232" s="1"/>
      <c r="FI232" s="1"/>
      <c r="FJ232" s="1"/>
      <c r="FK232" s="1"/>
      <c r="FL232" s="1"/>
      <c r="FM232" s="1"/>
    </row>
    <row r="233" spans="1:169" customFormat="1" ht="40.9" customHeight="1">
      <c r="A233" s="1"/>
      <c r="B233" s="218"/>
      <c r="C233" s="129">
        <v>225</v>
      </c>
      <c r="D233" s="29" t="s">
        <v>17</v>
      </c>
      <c r="E233" s="29" t="s">
        <v>94</v>
      </c>
      <c r="F233" s="45" t="s">
        <v>114</v>
      </c>
      <c r="G233" s="29" t="s">
        <v>110</v>
      </c>
      <c r="H233" s="92">
        <f t="shared" si="3"/>
        <v>19166.666666666668</v>
      </c>
      <c r="I233" s="99">
        <v>23000</v>
      </c>
      <c r="J233" s="29" t="s">
        <v>20</v>
      </c>
      <c r="K233" s="29" t="s">
        <v>21</v>
      </c>
      <c r="L233" s="45" t="s">
        <v>112</v>
      </c>
      <c r="M233" s="139" t="s">
        <v>34</v>
      </c>
      <c r="N233" s="140" t="s">
        <v>325</v>
      </c>
      <c r="O233" s="29"/>
      <c r="P233" s="44" t="s">
        <v>340</v>
      </c>
      <c r="Q233" s="8"/>
      <c r="R233" s="238"/>
      <c r="S233" s="18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  <c r="EQ233" s="1"/>
      <c r="ER233" s="1"/>
      <c r="ES233" s="1"/>
      <c r="ET233" s="1"/>
      <c r="EU233" s="1"/>
      <c r="EV233" s="1"/>
      <c r="EW233" s="1"/>
      <c r="EX233" s="1"/>
      <c r="EY233" s="1"/>
      <c r="EZ233" s="1"/>
      <c r="FA233" s="1"/>
      <c r="FB233" s="1"/>
      <c r="FC233" s="1"/>
      <c r="FD233" s="1"/>
      <c r="FE233" s="1"/>
      <c r="FF233" s="1"/>
      <c r="FG233" s="1"/>
      <c r="FH233" s="1"/>
      <c r="FI233" s="1"/>
      <c r="FJ233" s="1"/>
      <c r="FK233" s="1"/>
      <c r="FL233" s="1"/>
      <c r="FM233" s="1"/>
    </row>
    <row r="234" spans="1:169" customFormat="1" ht="40.9" customHeight="1">
      <c r="A234" s="1"/>
      <c r="B234" s="218"/>
      <c r="C234" s="129">
        <v>226</v>
      </c>
      <c r="D234" s="29" t="s">
        <v>17</v>
      </c>
      <c r="E234" s="29" t="s">
        <v>109</v>
      </c>
      <c r="F234" s="45" t="s">
        <v>122</v>
      </c>
      <c r="G234" s="29" t="s">
        <v>110</v>
      </c>
      <c r="H234" s="92">
        <f t="shared" si="3"/>
        <v>1250</v>
      </c>
      <c r="I234" s="99">
        <v>1500</v>
      </c>
      <c r="J234" s="29" t="s">
        <v>20</v>
      </c>
      <c r="K234" s="29" t="s">
        <v>21</v>
      </c>
      <c r="L234" s="45" t="s">
        <v>112</v>
      </c>
      <c r="M234" s="139" t="s">
        <v>34</v>
      </c>
      <c r="N234" s="140" t="s">
        <v>325</v>
      </c>
      <c r="O234" s="29"/>
      <c r="P234" s="44" t="s">
        <v>340</v>
      </c>
      <c r="Q234" s="8"/>
      <c r="R234" s="238"/>
      <c r="S234" s="18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  <c r="EQ234" s="1"/>
      <c r="ER234" s="1"/>
      <c r="ES234" s="1"/>
      <c r="ET234" s="1"/>
      <c r="EU234" s="1"/>
      <c r="EV234" s="1"/>
      <c r="EW234" s="1"/>
      <c r="EX234" s="1"/>
      <c r="EY234" s="1"/>
      <c r="EZ234" s="1"/>
      <c r="FA234" s="1"/>
      <c r="FB234" s="1"/>
      <c r="FC234" s="1"/>
      <c r="FD234" s="1"/>
      <c r="FE234" s="1"/>
      <c r="FF234" s="1"/>
      <c r="FG234" s="1"/>
      <c r="FH234" s="1"/>
      <c r="FI234" s="1"/>
      <c r="FJ234" s="1"/>
      <c r="FK234" s="1"/>
      <c r="FL234" s="1"/>
      <c r="FM234" s="1"/>
    </row>
    <row r="235" spans="1:169" customFormat="1" ht="40.9" customHeight="1">
      <c r="A235" s="1"/>
      <c r="B235" s="218"/>
      <c r="C235" s="129">
        <v>227</v>
      </c>
      <c r="D235" s="29" t="s">
        <v>17</v>
      </c>
      <c r="E235" s="29" t="s">
        <v>109</v>
      </c>
      <c r="F235" s="45" t="s">
        <v>622</v>
      </c>
      <c r="G235" s="29" t="s">
        <v>110</v>
      </c>
      <c r="H235" s="92">
        <f t="shared" si="3"/>
        <v>71910.833333333343</v>
      </c>
      <c r="I235" s="99">
        <v>86293</v>
      </c>
      <c r="J235" s="29" t="s">
        <v>128</v>
      </c>
      <c r="K235" s="29" t="s">
        <v>21</v>
      </c>
      <c r="L235" s="45" t="s">
        <v>28</v>
      </c>
      <c r="M235" s="139" t="s">
        <v>34</v>
      </c>
      <c r="N235" s="140" t="s">
        <v>325</v>
      </c>
      <c r="O235" s="29"/>
      <c r="P235" s="45" t="s">
        <v>565</v>
      </c>
      <c r="Q235" s="8"/>
      <c r="R235" s="238"/>
      <c r="S235" s="18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  <c r="EQ235" s="1"/>
      <c r="ER235" s="1"/>
      <c r="ES235" s="1"/>
      <c r="ET235" s="1"/>
      <c r="EU235" s="1"/>
      <c r="EV235" s="1"/>
      <c r="EW235" s="1"/>
      <c r="EX235" s="1"/>
      <c r="EY235" s="1"/>
      <c r="EZ235" s="1"/>
      <c r="FA235" s="1"/>
      <c r="FB235" s="1"/>
      <c r="FC235" s="1"/>
      <c r="FD235" s="1"/>
      <c r="FE235" s="1"/>
      <c r="FF235" s="1"/>
      <c r="FG235" s="1"/>
      <c r="FH235" s="1"/>
      <c r="FI235" s="1"/>
      <c r="FJ235" s="1"/>
      <c r="FK235" s="1"/>
      <c r="FL235" s="1"/>
      <c r="FM235" s="1"/>
    </row>
    <row r="236" spans="1:169" customFormat="1" ht="40.9" customHeight="1">
      <c r="A236" s="1"/>
      <c r="B236" s="218"/>
      <c r="C236" s="129">
        <v>228</v>
      </c>
      <c r="D236" s="29" t="s">
        <v>17</v>
      </c>
      <c r="E236" s="29" t="s">
        <v>109</v>
      </c>
      <c r="F236" s="45" t="s">
        <v>623</v>
      </c>
      <c r="G236" s="29" t="s">
        <v>110</v>
      </c>
      <c r="H236" s="92">
        <f t="shared" si="3"/>
        <v>17170.25</v>
      </c>
      <c r="I236" s="99">
        <v>20604.3</v>
      </c>
      <c r="J236" s="29" t="s">
        <v>128</v>
      </c>
      <c r="K236" s="29" t="s">
        <v>21</v>
      </c>
      <c r="L236" s="45" t="s">
        <v>28</v>
      </c>
      <c r="M236" s="139" t="s">
        <v>34</v>
      </c>
      <c r="N236" s="98" t="s">
        <v>250</v>
      </c>
      <c r="O236" s="29"/>
      <c r="P236" s="45" t="s">
        <v>565</v>
      </c>
      <c r="Q236" s="8"/>
      <c r="R236" s="238"/>
      <c r="S236" s="18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  <c r="EQ236" s="1"/>
      <c r="ER236" s="1"/>
      <c r="ES236" s="1"/>
      <c r="ET236" s="1"/>
      <c r="EU236" s="1"/>
      <c r="EV236" s="1"/>
      <c r="EW236" s="1"/>
      <c r="EX236" s="1"/>
      <c r="EY236" s="1"/>
      <c r="EZ236" s="1"/>
      <c r="FA236" s="1"/>
      <c r="FB236" s="1"/>
      <c r="FC236" s="1"/>
      <c r="FD236" s="1"/>
      <c r="FE236" s="1"/>
      <c r="FF236" s="1"/>
      <c r="FG236" s="1"/>
      <c r="FH236" s="1"/>
      <c r="FI236" s="1"/>
      <c r="FJ236" s="1"/>
      <c r="FK236" s="1"/>
      <c r="FL236" s="1"/>
      <c r="FM236" s="1"/>
    </row>
    <row r="237" spans="1:169" customFormat="1" ht="40.9" customHeight="1">
      <c r="A237" s="1"/>
      <c r="B237" s="218"/>
      <c r="C237" s="129">
        <v>229</v>
      </c>
      <c r="D237" s="29" t="s">
        <v>17</v>
      </c>
      <c r="E237" s="29" t="s">
        <v>92</v>
      </c>
      <c r="F237" s="45" t="s">
        <v>624</v>
      </c>
      <c r="G237" s="29" t="s">
        <v>110</v>
      </c>
      <c r="H237" s="92">
        <f t="shared" si="3"/>
        <v>16666.666666666668</v>
      </c>
      <c r="I237" s="99">
        <v>20000</v>
      </c>
      <c r="J237" s="29" t="s">
        <v>128</v>
      </c>
      <c r="K237" s="29" t="s">
        <v>21</v>
      </c>
      <c r="L237" s="45" t="s">
        <v>112</v>
      </c>
      <c r="M237" s="139" t="s">
        <v>34</v>
      </c>
      <c r="N237" s="98" t="s">
        <v>250</v>
      </c>
      <c r="O237" s="29"/>
      <c r="P237" s="45" t="s">
        <v>565</v>
      </c>
      <c r="Q237" s="8"/>
      <c r="R237" s="238"/>
      <c r="S237" s="18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  <c r="EL237" s="1"/>
      <c r="EM237" s="1"/>
      <c r="EN237" s="1"/>
      <c r="EO237" s="1"/>
      <c r="EP237" s="1"/>
      <c r="EQ237" s="1"/>
      <c r="ER237" s="1"/>
      <c r="ES237" s="1"/>
      <c r="ET237" s="1"/>
      <c r="EU237" s="1"/>
      <c r="EV237" s="1"/>
      <c r="EW237" s="1"/>
      <c r="EX237" s="1"/>
      <c r="EY237" s="1"/>
      <c r="EZ237" s="1"/>
      <c r="FA237" s="1"/>
      <c r="FB237" s="1"/>
      <c r="FC237" s="1"/>
      <c r="FD237" s="1"/>
      <c r="FE237" s="1"/>
      <c r="FF237" s="1"/>
      <c r="FG237" s="1"/>
      <c r="FH237" s="1"/>
      <c r="FI237" s="1"/>
      <c r="FJ237" s="1"/>
      <c r="FK237" s="1"/>
      <c r="FL237" s="1"/>
      <c r="FM237" s="1"/>
    </row>
    <row r="238" spans="1:169" customFormat="1" ht="40.9" customHeight="1">
      <c r="A238" s="1"/>
      <c r="B238" s="218"/>
      <c r="C238" s="129">
        <v>230</v>
      </c>
      <c r="D238" s="29" t="s">
        <v>17</v>
      </c>
      <c r="E238" s="29" t="s">
        <v>92</v>
      </c>
      <c r="F238" s="45" t="s">
        <v>625</v>
      </c>
      <c r="G238" s="29" t="s">
        <v>110</v>
      </c>
      <c r="H238" s="92">
        <f t="shared" si="3"/>
        <v>20833.333333333336</v>
      </c>
      <c r="I238" s="99">
        <v>25000</v>
      </c>
      <c r="J238" s="29" t="s">
        <v>128</v>
      </c>
      <c r="K238" s="29" t="s">
        <v>21</v>
      </c>
      <c r="L238" s="45" t="s">
        <v>112</v>
      </c>
      <c r="M238" s="139" t="s">
        <v>34</v>
      </c>
      <c r="N238" s="98" t="s">
        <v>250</v>
      </c>
      <c r="O238" s="29"/>
      <c r="P238" s="45" t="s">
        <v>565</v>
      </c>
      <c r="Q238" s="8"/>
      <c r="R238" s="238"/>
      <c r="S238" s="18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  <c r="EL238" s="1"/>
      <c r="EM238" s="1"/>
      <c r="EN238" s="1"/>
      <c r="EO238" s="1"/>
      <c r="EP238" s="1"/>
      <c r="EQ238" s="1"/>
      <c r="ER238" s="1"/>
      <c r="ES238" s="1"/>
      <c r="ET238" s="1"/>
      <c r="EU238" s="1"/>
      <c r="EV238" s="1"/>
      <c r="EW238" s="1"/>
      <c r="EX238" s="1"/>
      <c r="EY238" s="1"/>
      <c r="EZ238" s="1"/>
      <c r="FA238" s="1"/>
      <c r="FB238" s="1"/>
      <c r="FC238" s="1"/>
      <c r="FD238" s="1"/>
      <c r="FE238" s="1"/>
      <c r="FF238" s="1"/>
      <c r="FG238" s="1"/>
      <c r="FH238" s="1"/>
      <c r="FI238" s="1"/>
      <c r="FJ238" s="1"/>
      <c r="FK238" s="1"/>
      <c r="FL238" s="1"/>
      <c r="FM238" s="1"/>
    </row>
    <row r="239" spans="1:169" customFormat="1" ht="40.9" customHeight="1">
      <c r="A239" s="1"/>
      <c r="B239" s="218"/>
      <c r="C239" s="129">
        <v>231</v>
      </c>
      <c r="D239" s="29" t="s">
        <v>17</v>
      </c>
      <c r="E239" s="29" t="s">
        <v>123</v>
      </c>
      <c r="F239" s="45" t="s">
        <v>118</v>
      </c>
      <c r="G239" s="29" t="s">
        <v>110</v>
      </c>
      <c r="H239" s="92">
        <f t="shared" si="3"/>
        <v>441666.66666666669</v>
      </c>
      <c r="I239" s="99">
        <v>530000</v>
      </c>
      <c r="J239" s="29" t="s">
        <v>128</v>
      </c>
      <c r="K239" s="29" t="s">
        <v>21</v>
      </c>
      <c r="L239" s="45" t="s">
        <v>112</v>
      </c>
      <c r="M239" s="139" t="s">
        <v>34</v>
      </c>
      <c r="N239" s="140" t="s">
        <v>325</v>
      </c>
      <c r="O239" s="29"/>
      <c r="P239" s="44" t="s">
        <v>30</v>
      </c>
      <c r="Q239" s="8"/>
      <c r="R239" s="238"/>
      <c r="S239" s="18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  <c r="EL239" s="1"/>
      <c r="EM239" s="1"/>
      <c r="EN239" s="1"/>
      <c r="EO239" s="1"/>
      <c r="EP239" s="1"/>
      <c r="EQ239" s="1"/>
      <c r="ER239" s="1"/>
      <c r="ES239" s="1"/>
      <c r="ET239" s="1"/>
      <c r="EU239" s="1"/>
      <c r="EV239" s="1"/>
      <c r="EW239" s="1"/>
      <c r="EX239" s="1"/>
      <c r="EY239" s="1"/>
      <c r="EZ239" s="1"/>
      <c r="FA239" s="1"/>
      <c r="FB239" s="1"/>
      <c r="FC239" s="1"/>
      <c r="FD239" s="1"/>
      <c r="FE239" s="1"/>
      <c r="FF239" s="1"/>
      <c r="FG239" s="1"/>
      <c r="FH239" s="1"/>
      <c r="FI239" s="1"/>
      <c r="FJ239" s="1"/>
      <c r="FK239" s="1"/>
      <c r="FL239" s="1"/>
      <c r="FM239" s="1"/>
    </row>
    <row r="240" spans="1:169" s="2" customFormat="1" ht="40.9" customHeight="1">
      <c r="A240" s="1"/>
      <c r="B240" s="218"/>
      <c r="C240" s="129">
        <v>232</v>
      </c>
      <c r="D240" s="29" t="s">
        <v>17</v>
      </c>
      <c r="E240" s="29" t="s">
        <v>123</v>
      </c>
      <c r="F240" s="45" t="s">
        <v>375</v>
      </c>
      <c r="G240" s="29" t="s">
        <v>110</v>
      </c>
      <c r="H240" s="92">
        <f t="shared" si="3"/>
        <v>6666.666666666667</v>
      </c>
      <c r="I240" s="44">
        <v>8000</v>
      </c>
      <c r="J240" s="29" t="s">
        <v>128</v>
      </c>
      <c r="K240" s="29" t="s">
        <v>21</v>
      </c>
      <c r="L240" s="148" t="s">
        <v>112</v>
      </c>
      <c r="M240" s="139" t="s">
        <v>34</v>
      </c>
      <c r="N240" s="140" t="s">
        <v>270</v>
      </c>
      <c r="O240" s="29"/>
      <c r="P240" s="44" t="s">
        <v>30</v>
      </c>
      <c r="Q240" s="7"/>
      <c r="R240" s="238"/>
      <c r="S240" s="18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  <c r="EL240" s="1"/>
      <c r="EM240" s="1"/>
      <c r="EN240" s="1"/>
      <c r="EO240" s="1"/>
      <c r="EP240" s="1"/>
      <c r="EQ240" s="1"/>
      <c r="ER240" s="1"/>
      <c r="ES240" s="1"/>
      <c r="ET240" s="1"/>
      <c r="EU240" s="1"/>
      <c r="EV240" s="1"/>
      <c r="EW240" s="1"/>
      <c r="EX240" s="1"/>
      <c r="EY240" s="1"/>
      <c r="EZ240" s="1"/>
      <c r="FA240" s="1"/>
      <c r="FB240" s="1"/>
      <c r="FC240" s="1"/>
      <c r="FD240" s="1"/>
      <c r="FE240" s="1"/>
      <c r="FF240" s="1"/>
      <c r="FG240" s="1"/>
      <c r="FH240" s="1"/>
      <c r="FI240" s="1"/>
      <c r="FJ240" s="1"/>
      <c r="FK240" s="1"/>
      <c r="FL240" s="1"/>
      <c r="FM240" s="1"/>
    </row>
    <row r="241" spans="1:169" s="2" customFormat="1" ht="40.9" customHeight="1">
      <c r="A241" s="1"/>
      <c r="B241" s="218"/>
      <c r="C241" s="129">
        <v>233</v>
      </c>
      <c r="D241" s="224" t="s">
        <v>17</v>
      </c>
      <c r="E241" s="224" t="s">
        <v>123</v>
      </c>
      <c r="F241" s="225" t="s">
        <v>544</v>
      </c>
      <c r="G241" s="224" t="s">
        <v>110</v>
      </c>
      <c r="H241" s="226">
        <f t="shared" si="3"/>
        <v>244322.6</v>
      </c>
      <c r="I241" s="227">
        <v>293187.12</v>
      </c>
      <c r="J241" s="29" t="s">
        <v>128</v>
      </c>
      <c r="K241" s="29" t="s">
        <v>21</v>
      </c>
      <c r="L241" s="148" t="s">
        <v>112</v>
      </c>
      <c r="M241" s="139" t="s">
        <v>34</v>
      </c>
      <c r="N241" s="140" t="s">
        <v>325</v>
      </c>
      <c r="O241" s="225"/>
      <c r="P241" s="44" t="s">
        <v>30</v>
      </c>
      <c r="Q241" s="228"/>
      <c r="R241" s="238"/>
      <c r="S241" s="18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  <c r="EI241" s="1"/>
      <c r="EJ241" s="1"/>
      <c r="EK241" s="1"/>
      <c r="EL241" s="1"/>
      <c r="EM241" s="1"/>
      <c r="EN241" s="1"/>
      <c r="EO241" s="1"/>
      <c r="EP241" s="1"/>
      <c r="EQ241" s="1"/>
      <c r="ER241" s="1"/>
      <c r="ES241" s="1"/>
      <c r="ET241" s="1"/>
      <c r="EU241" s="1"/>
      <c r="EV241" s="1"/>
      <c r="EW241" s="1"/>
      <c r="EX241" s="1"/>
      <c r="EY241" s="1"/>
      <c r="EZ241" s="1"/>
      <c r="FA241" s="1"/>
      <c r="FB241" s="1"/>
      <c r="FC241" s="1"/>
      <c r="FD241" s="1"/>
      <c r="FE241" s="1"/>
      <c r="FF241" s="1"/>
      <c r="FG241" s="1"/>
      <c r="FH241" s="1"/>
      <c r="FI241" s="1"/>
      <c r="FJ241" s="1"/>
      <c r="FK241" s="1"/>
      <c r="FL241" s="1"/>
      <c r="FM241" s="1"/>
    </row>
    <row r="242" spans="1:169" customFormat="1" ht="40.9" customHeight="1">
      <c r="A242" s="1"/>
      <c r="B242" s="218"/>
      <c r="C242" s="129">
        <v>234</v>
      </c>
      <c r="D242" s="29" t="s">
        <v>17</v>
      </c>
      <c r="E242" s="29" t="s">
        <v>167</v>
      </c>
      <c r="F242" s="45" t="s">
        <v>145</v>
      </c>
      <c r="G242" s="29" t="s">
        <v>110</v>
      </c>
      <c r="H242" s="92">
        <f t="shared" si="3"/>
        <v>400000</v>
      </c>
      <c r="I242" s="99">
        <v>480000</v>
      </c>
      <c r="J242" s="29" t="s">
        <v>20</v>
      </c>
      <c r="K242" s="29" t="s">
        <v>21</v>
      </c>
      <c r="L242" s="45" t="s">
        <v>112</v>
      </c>
      <c r="M242" s="139" t="s">
        <v>34</v>
      </c>
      <c r="N242" s="140" t="s">
        <v>270</v>
      </c>
      <c r="O242" s="29"/>
      <c r="P242" s="44" t="s">
        <v>340</v>
      </c>
      <c r="Q242" s="8"/>
      <c r="R242" s="238"/>
      <c r="S242" s="18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  <c r="EL242" s="1"/>
      <c r="EM242" s="1"/>
      <c r="EN242" s="1"/>
      <c r="EO242" s="1"/>
      <c r="EP242" s="1"/>
      <c r="EQ242" s="1"/>
      <c r="ER242" s="1"/>
      <c r="ES242" s="1"/>
      <c r="ET242" s="1"/>
      <c r="EU242" s="1"/>
      <c r="EV242" s="1"/>
      <c r="EW242" s="1"/>
      <c r="EX242" s="1"/>
      <c r="EY242" s="1"/>
      <c r="EZ242" s="1"/>
      <c r="FA242" s="1"/>
      <c r="FB242" s="1"/>
      <c r="FC242" s="1"/>
      <c r="FD242" s="1"/>
      <c r="FE242" s="1"/>
      <c r="FF242" s="1"/>
      <c r="FG242" s="1"/>
      <c r="FH242" s="1"/>
      <c r="FI242" s="1"/>
      <c r="FJ242" s="1"/>
      <c r="FK242" s="1"/>
      <c r="FL242" s="1"/>
      <c r="FM242" s="1"/>
    </row>
    <row r="243" spans="1:169" customFormat="1" ht="40.9" customHeight="1">
      <c r="A243" s="1"/>
      <c r="B243" s="218"/>
      <c r="C243" s="129">
        <v>235</v>
      </c>
      <c r="D243" s="253" t="s">
        <v>17</v>
      </c>
      <c r="E243" s="253" t="s">
        <v>146</v>
      </c>
      <c r="F243" s="254" t="s">
        <v>569</v>
      </c>
      <c r="G243" s="253" t="s">
        <v>110</v>
      </c>
      <c r="H243" s="255">
        <f t="shared" si="3"/>
        <v>55500</v>
      </c>
      <c r="I243" s="256">
        <v>66600</v>
      </c>
      <c r="J243" s="253" t="s">
        <v>128</v>
      </c>
      <c r="K243" s="253" t="s">
        <v>21</v>
      </c>
      <c r="L243" s="257" t="s">
        <v>112</v>
      </c>
      <c r="M243" s="139" t="s">
        <v>34</v>
      </c>
      <c r="N243" s="140" t="s">
        <v>270</v>
      </c>
      <c r="O243" s="254"/>
      <c r="P243" s="45" t="s">
        <v>565</v>
      </c>
      <c r="Q243" s="251"/>
      <c r="R243" s="252"/>
      <c r="S243" s="18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  <c r="EL243" s="1"/>
      <c r="EM243" s="1"/>
      <c r="EN243" s="1"/>
      <c r="EO243" s="1"/>
      <c r="EP243" s="1"/>
      <c r="EQ243" s="1"/>
      <c r="ER243" s="1"/>
      <c r="ES243" s="1"/>
      <c r="ET243" s="1"/>
      <c r="EU243" s="1"/>
      <c r="EV243" s="1"/>
      <c r="EW243" s="1"/>
      <c r="EX243" s="1"/>
      <c r="EY243" s="1"/>
      <c r="EZ243" s="1"/>
      <c r="FA243" s="1"/>
      <c r="FB243" s="1"/>
      <c r="FC243" s="1"/>
      <c r="FD243" s="1"/>
      <c r="FE243" s="1"/>
      <c r="FF243" s="1"/>
      <c r="FG243" s="1"/>
      <c r="FH243" s="1"/>
      <c r="FI243" s="1"/>
      <c r="FJ243" s="1"/>
      <c r="FK243" s="1"/>
      <c r="FL243" s="1"/>
      <c r="FM243" s="1"/>
    </row>
    <row r="244" spans="1:169" customFormat="1" ht="40.9" customHeight="1">
      <c r="A244" s="1"/>
      <c r="B244" s="218"/>
      <c r="C244" s="129">
        <v>236</v>
      </c>
      <c r="D244" s="29" t="s">
        <v>17</v>
      </c>
      <c r="E244" s="29" t="s">
        <v>248</v>
      </c>
      <c r="F244" s="45" t="s">
        <v>271</v>
      </c>
      <c r="G244" s="29" t="s">
        <v>110</v>
      </c>
      <c r="H244" s="92">
        <f t="shared" si="3"/>
        <v>237500</v>
      </c>
      <c r="I244" s="99">
        <v>285000</v>
      </c>
      <c r="J244" s="29" t="s">
        <v>128</v>
      </c>
      <c r="K244" s="29" t="s">
        <v>21</v>
      </c>
      <c r="L244" s="45" t="s">
        <v>112</v>
      </c>
      <c r="M244" s="139" t="s">
        <v>34</v>
      </c>
      <c r="N244" s="140" t="s">
        <v>325</v>
      </c>
      <c r="O244" s="29"/>
      <c r="P244" s="44" t="s">
        <v>30</v>
      </c>
      <c r="Q244" s="8"/>
      <c r="R244" s="238"/>
      <c r="S244" s="18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  <c r="EJ244" s="1"/>
      <c r="EK244" s="1"/>
      <c r="EL244" s="1"/>
      <c r="EM244" s="1"/>
      <c r="EN244" s="1"/>
      <c r="EO244" s="1"/>
      <c r="EP244" s="1"/>
      <c r="EQ244" s="1"/>
      <c r="ER244" s="1"/>
      <c r="ES244" s="1"/>
      <c r="ET244" s="1"/>
      <c r="EU244" s="1"/>
      <c r="EV244" s="1"/>
      <c r="EW244" s="1"/>
      <c r="EX244" s="1"/>
      <c r="EY244" s="1"/>
      <c r="EZ244" s="1"/>
      <c r="FA244" s="1"/>
      <c r="FB244" s="1"/>
      <c r="FC244" s="1"/>
      <c r="FD244" s="1"/>
      <c r="FE244" s="1"/>
      <c r="FF244" s="1"/>
      <c r="FG244" s="1"/>
      <c r="FH244" s="1"/>
      <c r="FI244" s="1"/>
      <c r="FJ244" s="1"/>
      <c r="FK244" s="1"/>
      <c r="FL244" s="1"/>
      <c r="FM244" s="1"/>
    </row>
    <row r="245" spans="1:169" customFormat="1" ht="40.9" customHeight="1">
      <c r="A245" s="1"/>
      <c r="B245" s="218"/>
      <c r="C245" s="223">
        <v>237</v>
      </c>
      <c r="D245" s="224" t="s">
        <v>17</v>
      </c>
      <c r="E245" s="224" t="s">
        <v>248</v>
      </c>
      <c r="F245" s="225" t="s">
        <v>529</v>
      </c>
      <c r="G245" s="224" t="s">
        <v>110</v>
      </c>
      <c r="H245" s="226">
        <f t="shared" si="3"/>
        <v>50000</v>
      </c>
      <c r="I245" s="227">
        <v>60000</v>
      </c>
      <c r="J245" s="29" t="s">
        <v>128</v>
      </c>
      <c r="K245" s="29" t="s">
        <v>21</v>
      </c>
      <c r="L245" s="45" t="s">
        <v>112</v>
      </c>
      <c r="M245" s="139" t="s">
        <v>34</v>
      </c>
      <c r="N245" s="140" t="s">
        <v>325</v>
      </c>
      <c r="O245" s="29"/>
      <c r="P245" s="44" t="s">
        <v>30</v>
      </c>
      <c r="Q245" s="229"/>
      <c r="R245" s="238"/>
      <c r="S245" s="18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  <c r="EJ245" s="1"/>
      <c r="EK245" s="1"/>
      <c r="EL245" s="1"/>
      <c r="EM245" s="1"/>
      <c r="EN245" s="1"/>
      <c r="EO245" s="1"/>
      <c r="EP245" s="1"/>
      <c r="EQ245" s="1"/>
      <c r="ER245" s="1"/>
      <c r="ES245" s="1"/>
      <c r="ET245" s="1"/>
      <c r="EU245" s="1"/>
      <c r="EV245" s="1"/>
      <c r="EW245" s="1"/>
      <c r="EX245" s="1"/>
      <c r="EY245" s="1"/>
      <c r="EZ245" s="1"/>
      <c r="FA245" s="1"/>
      <c r="FB245" s="1"/>
      <c r="FC245" s="1"/>
      <c r="FD245" s="1"/>
      <c r="FE245" s="1"/>
      <c r="FF245" s="1"/>
      <c r="FG245" s="1"/>
      <c r="FH245" s="1"/>
      <c r="FI245" s="1"/>
      <c r="FJ245" s="1"/>
      <c r="FK245" s="1"/>
      <c r="FL245" s="1"/>
      <c r="FM245" s="1"/>
    </row>
    <row r="246" spans="1:169" customFormat="1" ht="40.9" customHeight="1">
      <c r="A246" s="1"/>
      <c r="B246" s="218"/>
      <c r="C246" s="129">
        <v>238</v>
      </c>
      <c r="D246" s="29" t="s">
        <v>17</v>
      </c>
      <c r="E246" s="29" t="s">
        <v>104</v>
      </c>
      <c r="F246" s="45" t="s">
        <v>121</v>
      </c>
      <c r="G246" s="29" t="s">
        <v>110</v>
      </c>
      <c r="H246" s="92">
        <f t="shared" si="3"/>
        <v>143000</v>
      </c>
      <c r="I246" s="99">
        <v>171600</v>
      </c>
      <c r="J246" s="29" t="s">
        <v>128</v>
      </c>
      <c r="K246" s="29" t="s">
        <v>21</v>
      </c>
      <c r="L246" s="45" t="s">
        <v>112</v>
      </c>
      <c r="M246" s="139" t="s">
        <v>34</v>
      </c>
      <c r="N246" s="140" t="s">
        <v>325</v>
      </c>
      <c r="O246" s="29"/>
      <c r="P246" s="44" t="s">
        <v>30</v>
      </c>
      <c r="Q246" s="8"/>
      <c r="R246" s="238"/>
      <c r="S246" s="18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  <c r="EJ246" s="1"/>
      <c r="EK246" s="1"/>
      <c r="EL246" s="1"/>
      <c r="EM246" s="1"/>
      <c r="EN246" s="1"/>
      <c r="EO246" s="1"/>
      <c r="EP246" s="1"/>
      <c r="EQ246" s="1"/>
      <c r="ER246" s="1"/>
      <c r="ES246" s="1"/>
      <c r="ET246" s="1"/>
      <c r="EU246" s="1"/>
      <c r="EV246" s="1"/>
      <c r="EW246" s="1"/>
      <c r="EX246" s="1"/>
      <c r="EY246" s="1"/>
      <c r="EZ246" s="1"/>
      <c r="FA246" s="1"/>
      <c r="FB246" s="1"/>
      <c r="FC246" s="1"/>
      <c r="FD246" s="1"/>
      <c r="FE246" s="1"/>
      <c r="FF246" s="1"/>
      <c r="FG246" s="1"/>
      <c r="FH246" s="1"/>
      <c r="FI246" s="1"/>
      <c r="FJ246" s="1"/>
      <c r="FK246" s="1"/>
      <c r="FL246" s="1"/>
      <c r="FM246" s="1"/>
    </row>
    <row r="247" spans="1:169" customFormat="1" ht="40.9" customHeight="1">
      <c r="A247" s="1"/>
      <c r="B247" s="218"/>
      <c r="C247" s="129">
        <v>239</v>
      </c>
      <c r="D247" s="29" t="s">
        <v>17</v>
      </c>
      <c r="E247" s="29" t="s">
        <v>323</v>
      </c>
      <c r="F247" s="45" t="s">
        <v>324</v>
      </c>
      <c r="G247" s="29" t="s">
        <v>110</v>
      </c>
      <c r="H247" s="92">
        <f t="shared" si="3"/>
        <v>141666.66666666669</v>
      </c>
      <c r="I247" s="99">
        <v>170000</v>
      </c>
      <c r="J247" s="29" t="s">
        <v>128</v>
      </c>
      <c r="K247" s="29" t="s">
        <v>21</v>
      </c>
      <c r="L247" s="45" t="s">
        <v>112</v>
      </c>
      <c r="M247" s="139" t="s">
        <v>34</v>
      </c>
      <c r="N247" s="140" t="s">
        <v>325</v>
      </c>
      <c r="O247" s="29"/>
      <c r="P247" s="44" t="s">
        <v>30</v>
      </c>
      <c r="Q247" s="121"/>
      <c r="R247" s="238"/>
      <c r="S247" s="18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  <c r="EI247" s="1"/>
      <c r="EJ247" s="1"/>
      <c r="EK247" s="1"/>
      <c r="EL247" s="1"/>
      <c r="EM247" s="1"/>
      <c r="EN247" s="1"/>
      <c r="EO247" s="1"/>
      <c r="EP247" s="1"/>
      <c r="EQ247" s="1"/>
      <c r="ER247" s="1"/>
      <c r="ES247" s="1"/>
      <c r="ET247" s="1"/>
      <c r="EU247" s="1"/>
      <c r="EV247" s="1"/>
      <c r="EW247" s="1"/>
      <c r="EX247" s="1"/>
      <c r="EY247" s="1"/>
      <c r="EZ247" s="1"/>
      <c r="FA247" s="1"/>
      <c r="FB247" s="1"/>
      <c r="FC247" s="1"/>
      <c r="FD247" s="1"/>
      <c r="FE247" s="1"/>
      <c r="FF247" s="1"/>
      <c r="FG247" s="1"/>
      <c r="FH247" s="1"/>
      <c r="FI247" s="1"/>
      <c r="FJ247" s="1"/>
      <c r="FK247" s="1"/>
      <c r="FL247" s="1"/>
      <c r="FM247" s="1"/>
    </row>
    <row r="248" spans="1:169" customFormat="1" ht="40.9" customHeight="1">
      <c r="A248" s="1"/>
      <c r="B248" s="218"/>
      <c r="C248" s="129">
        <v>240</v>
      </c>
      <c r="D248" s="29" t="s">
        <v>17</v>
      </c>
      <c r="E248" s="29" t="s">
        <v>53</v>
      </c>
      <c r="F248" s="45" t="s">
        <v>114</v>
      </c>
      <c r="G248" s="29" t="s">
        <v>110</v>
      </c>
      <c r="H248" s="92">
        <f t="shared" si="3"/>
        <v>4166.666666666667</v>
      </c>
      <c r="I248" s="99">
        <v>5000</v>
      </c>
      <c r="J248" s="29" t="s">
        <v>20</v>
      </c>
      <c r="K248" s="29" t="s">
        <v>21</v>
      </c>
      <c r="L248" s="45" t="s">
        <v>112</v>
      </c>
      <c r="M248" s="139" t="s">
        <v>34</v>
      </c>
      <c r="N248" s="140" t="s">
        <v>325</v>
      </c>
      <c r="O248" s="29"/>
      <c r="P248" s="44" t="s">
        <v>340</v>
      </c>
      <c r="Q248" s="121"/>
      <c r="R248" s="238"/>
      <c r="S248" s="18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  <c r="EH248" s="1"/>
      <c r="EI248" s="1"/>
      <c r="EJ248" s="1"/>
      <c r="EK248" s="1"/>
      <c r="EL248" s="1"/>
      <c r="EM248" s="1"/>
      <c r="EN248" s="1"/>
      <c r="EO248" s="1"/>
      <c r="EP248" s="1"/>
      <c r="EQ248" s="1"/>
      <c r="ER248" s="1"/>
      <c r="ES248" s="1"/>
      <c r="ET248" s="1"/>
      <c r="EU248" s="1"/>
      <c r="EV248" s="1"/>
      <c r="EW248" s="1"/>
      <c r="EX248" s="1"/>
      <c r="EY248" s="1"/>
      <c r="EZ248" s="1"/>
      <c r="FA248" s="1"/>
      <c r="FB248" s="1"/>
      <c r="FC248" s="1"/>
      <c r="FD248" s="1"/>
      <c r="FE248" s="1"/>
      <c r="FF248" s="1"/>
      <c r="FG248" s="1"/>
      <c r="FH248" s="1"/>
      <c r="FI248" s="1"/>
      <c r="FJ248" s="1"/>
      <c r="FK248" s="1"/>
      <c r="FL248" s="1"/>
      <c r="FM248" s="1"/>
    </row>
    <row r="249" spans="1:169" customFormat="1" ht="40.9" customHeight="1">
      <c r="A249" s="1"/>
      <c r="B249" s="218"/>
      <c r="C249" s="129">
        <v>241</v>
      </c>
      <c r="D249" s="29" t="s">
        <v>17</v>
      </c>
      <c r="E249" s="29" t="s">
        <v>69</v>
      </c>
      <c r="F249" s="45" t="s">
        <v>115</v>
      </c>
      <c r="G249" s="29" t="s">
        <v>110</v>
      </c>
      <c r="H249" s="92">
        <f t="shared" si="3"/>
        <v>12500</v>
      </c>
      <c r="I249" s="99">
        <v>15000</v>
      </c>
      <c r="J249" s="29" t="s">
        <v>128</v>
      </c>
      <c r="K249" s="29" t="s">
        <v>21</v>
      </c>
      <c r="L249" s="45" t="s">
        <v>112</v>
      </c>
      <c r="M249" s="139" t="s">
        <v>34</v>
      </c>
      <c r="N249" s="140" t="s">
        <v>325</v>
      </c>
      <c r="O249" s="29"/>
      <c r="P249" s="45" t="s">
        <v>565</v>
      </c>
      <c r="Q249" s="121"/>
      <c r="R249" s="238"/>
      <c r="S249" s="18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  <c r="EH249" s="1"/>
      <c r="EI249" s="1"/>
      <c r="EJ249" s="1"/>
      <c r="EK249" s="1"/>
      <c r="EL249" s="1"/>
      <c r="EM249" s="1"/>
      <c r="EN249" s="1"/>
      <c r="EO249" s="1"/>
      <c r="EP249" s="1"/>
      <c r="EQ249" s="1"/>
      <c r="ER249" s="1"/>
      <c r="ES249" s="1"/>
      <c r="ET249" s="1"/>
      <c r="EU249" s="1"/>
      <c r="EV249" s="1"/>
      <c r="EW249" s="1"/>
      <c r="EX249" s="1"/>
      <c r="EY249" s="1"/>
      <c r="EZ249" s="1"/>
      <c r="FA249" s="1"/>
      <c r="FB249" s="1"/>
      <c r="FC249" s="1"/>
      <c r="FD249" s="1"/>
      <c r="FE249" s="1"/>
      <c r="FF249" s="1"/>
      <c r="FG249" s="1"/>
      <c r="FH249" s="1"/>
      <c r="FI249" s="1"/>
      <c r="FJ249" s="1"/>
      <c r="FK249" s="1"/>
      <c r="FL249" s="1"/>
      <c r="FM249" s="1"/>
    </row>
    <row r="250" spans="1:169" customFormat="1" ht="40.9" customHeight="1">
      <c r="A250" s="1"/>
      <c r="B250" s="218"/>
      <c r="C250" s="129">
        <v>242</v>
      </c>
      <c r="D250" s="29" t="s">
        <v>17</v>
      </c>
      <c r="E250" s="29" t="s">
        <v>69</v>
      </c>
      <c r="F250" s="45" t="s">
        <v>116</v>
      </c>
      <c r="G250" s="29" t="s">
        <v>110</v>
      </c>
      <c r="H250" s="92">
        <f t="shared" si="3"/>
        <v>3750</v>
      </c>
      <c r="I250" s="99">
        <v>4500</v>
      </c>
      <c r="J250" s="29" t="s">
        <v>128</v>
      </c>
      <c r="K250" s="29" t="s">
        <v>21</v>
      </c>
      <c r="L250" s="45" t="s">
        <v>112</v>
      </c>
      <c r="M250" s="139" t="s">
        <v>34</v>
      </c>
      <c r="N250" s="140" t="s">
        <v>270</v>
      </c>
      <c r="O250" s="29"/>
      <c r="P250" s="45" t="s">
        <v>565</v>
      </c>
      <c r="Q250" s="121"/>
      <c r="R250" s="238"/>
      <c r="S250" s="18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  <c r="EH250" s="1"/>
      <c r="EI250" s="1"/>
      <c r="EJ250" s="1"/>
      <c r="EK250" s="1"/>
      <c r="EL250" s="1"/>
      <c r="EM250" s="1"/>
      <c r="EN250" s="1"/>
      <c r="EO250" s="1"/>
      <c r="EP250" s="1"/>
      <c r="EQ250" s="1"/>
      <c r="ER250" s="1"/>
      <c r="ES250" s="1"/>
      <c r="ET250" s="1"/>
      <c r="EU250" s="1"/>
      <c r="EV250" s="1"/>
      <c r="EW250" s="1"/>
      <c r="EX250" s="1"/>
      <c r="EY250" s="1"/>
      <c r="EZ250" s="1"/>
      <c r="FA250" s="1"/>
      <c r="FB250" s="1"/>
      <c r="FC250" s="1"/>
      <c r="FD250" s="1"/>
      <c r="FE250" s="1"/>
      <c r="FF250" s="1"/>
      <c r="FG250" s="1"/>
      <c r="FH250" s="1"/>
      <c r="FI250" s="1"/>
      <c r="FJ250" s="1"/>
      <c r="FK250" s="1"/>
      <c r="FL250" s="1"/>
      <c r="FM250" s="1"/>
    </row>
    <row r="251" spans="1:169" customFormat="1" ht="40.9" customHeight="1">
      <c r="A251" s="1"/>
      <c r="B251" s="218"/>
      <c r="C251" s="129">
        <v>243</v>
      </c>
      <c r="D251" s="29" t="s">
        <v>17</v>
      </c>
      <c r="E251" s="29" t="s">
        <v>69</v>
      </c>
      <c r="F251" s="45" t="s">
        <v>117</v>
      </c>
      <c r="G251" s="29" t="s">
        <v>110</v>
      </c>
      <c r="H251" s="92">
        <f t="shared" si="3"/>
        <v>3333.3333333333335</v>
      </c>
      <c r="I251" s="99">
        <v>4000</v>
      </c>
      <c r="J251" s="29" t="s">
        <v>128</v>
      </c>
      <c r="K251" s="29" t="s">
        <v>21</v>
      </c>
      <c r="L251" s="45" t="s">
        <v>112</v>
      </c>
      <c r="M251" s="139" t="s">
        <v>34</v>
      </c>
      <c r="N251" s="140" t="s">
        <v>270</v>
      </c>
      <c r="O251" s="29"/>
      <c r="P251" s="45" t="s">
        <v>565</v>
      </c>
      <c r="Q251" s="121"/>
      <c r="R251" s="238"/>
      <c r="S251" s="18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  <c r="EH251" s="1"/>
      <c r="EI251" s="1"/>
      <c r="EJ251" s="1"/>
      <c r="EK251" s="1"/>
      <c r="EL251" s="1"/>
      <c r="EM251" s="1"/>
      <c r="EN251" s="1"/>
      <c r="EO251" s="1"/>
      <c r="EP251" s="1"/>
      <c r="EQ251" s="1"/>
      <c r="ER251" s="1"/>
      <c r="ES251" s="1"/>
      <c r="ET251" s="1"/>
      <c r="EU251" s="1"/>
      <c r="EV251" s="1"/>
      <c r="EW251" s="1"/>
      <c r="EX251" s="1"/>
      <c r="EY251" s="1"/>
      <c r="EZ251" s="1"/>
      <c r="FA251" s="1"/>
      <c r="FB251" s="1"/>
      <c r="FC251" s="1"/>
      <c r="FD251" s="1"/>
      <c r="FE251" s="1"/>
      <c r="FF251" s="1"/>
      <c r="FG251" s="1"/>
      <c r="FH251" s="1"/>
      <c r="FI251" s="1"/>
      <c r="FJ251" s="1"/>
      <c r="FK251" s="1"/>
      <c r="FL251" s="1"/>
      <c r="FM251" s="1"/>
    </row>
    <row r="252" spans="1:169" customFormat="1" ht="40.9" customHeight="1">
      <c r="A252" s="1"/>
      <c r="B252" s="218"/>
      <c r="C252" s="129">
        <v>244</v>
      </c>
      <c r="D252" s="29" t="s">
        <v>17</v>
      </c>
      <c r="E252" s="29" t="s">
        <v>369</v>
      </c>
      <c r="F252" s="45" t="s">
        <v>113</v>
      </c>
      <c r="G252" s="29" t="s">
        <v>110</v>
      </c>
      <c r="H252" s="92">
        <f t="shared" si="3"/>
        <v>3333.3333333333335</v>
      </c>
      <c r="I252" s="44">
        <v>4000</v>
      </c>
      <c r="J252" s="29" t="s">
        <v>20</v>
      </c>
      <c r="K252" s="29" t="s">
        <v>21</v>
      </c>
      <c r="L252" s="45" t="s">
        <v>112</v>
      </c>
      <c r="M252" s="139" t="s">
        <v>34</v>
      </c>
      <c r="N252" s="140" t="s">
        <v>325</v>
      </c>
      <c r="O252" s="45"/>
      <c r="P252" s="165" t="s">
        <v>340</v>
      </c>
      <c r="Q252" s="8"/>
      <c r="R252" s="238"/>
      <c r="S252" s="18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  <c r="EI252" s="1"/>
      <c r="EJ252" s="1"/>
      <c r="EK252" s="1"/>
      <c r="EL252" s="1"/>
      <c r="EM252" s="1"/>
      <c r="EN252" s="1"/>
      <c r="EO252" s="1"/>
      <c r="EP252" s="1"/>
      <c r="EQ252" s="1"/>
      <c r="ER252" s="1"/>
      <c r="ES252" s="1"/>
      <c r="ET252" s="1"/>
      <c r="EU252" s="1"/>
      <c r="EV252" s="1"/>
      <c r="EW252" s="1"/>
      <c r="EX252" s="1"/>
      <c r="EY252" s="1"/>
      <c r="EZ252" s="1"/>
      <c r="FA252" s="1"/>
      <c r="FB252" s="1"/>
      <c r="FC252" s="1"/>
      <c r="FD252" s="1"/>
      <c r="FE252" s="1"/>
      <c r="FF252" s="1"/>
      <c r="FG252" s="1"/>
      <c r="FH252" s="1"/>
      <c r="FI252" s="1"/>
      <c r="FJ252" s="1"/>
      <c r="FK252" s="1"/>
      <c r="FL252" s="1"/>
      <c r="FM252" s="1"/>
    </row>
    <row r="253" spans="1:169" customFormat="1" ht="40.9" customHeight="1">
      <c r="A253" s="1"/>
      <c r="B253" s="218"/>
      <c r="C253" s="129">
        <v>245</v>
      </c>
      <c r="D253" s="29" t="s">
        <v>17</v>
      </c>
      <c r="E253" s="29" t="s">
        <v>167</v>
      </c>
      <c r="F253" s="45" t="s">
        <v>133</v>
      </c>
      <c r="G253" s="29" t="s">
        <v>110</v>
      </c>
      <c r="H253" s="92">
        <f t="shared" si="3"/>
        <v>2083333.3333333335</v>
      </c>
      <c r="I253" s="44">
        <v>2500000</v>
      </c>
      <c r="J253" s="29" t="s">
        <v>20</v>
      </c>
      <c r="K253" s="29" t="s">
        <v>21</v>
      </c>
      <c r="L253" s="45" t="s">
        <v>40</v>
      </c>
      <c r="M253" s="45" t="s">
        <v>32</v>
      </c>
      <c r="N253" s="140" t="s">
        <v>325</v>
      </c>
      <c r="O253" s="45"/>
      <c r="P253" s="45" t="s">
        <v>340</v>
      </c>
      <c r="Q253" s="3"/>
      <c r="R253" s="238"/>
      <c r="S253" s="18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  <c r="EI253" s="1"/>
      <c r="EJ253" s="1"/>
      <c r="EK253" s="1"/>
      <c r="EL253" s="1"/>
      <c r="EM253" s="1"/>
      <c r="EN253" s="1"/>
      <c r="EO253" s="1"/>
      <c r="EP253" s="1"/>
      <c r="EQ253" s="1"/>
      <c r="ER253" s="1"/>
      <c r="ES253" s="1"/>
      <c r="ET253" s="1"/>
      <c r="EU253" s="1"/>
      <c r="EV253" s="1"/>
      <c r="EW253" s="1"/>
      <c r="EX253" s="1"/>
      <c r="EY253" s="1"/>
      <c r="EZ253" s="1"/>
      <c r="FA253" s="1"/>
      <c r="FB253" s="1"/>
      <c r="FC253" s="1"/>
      <c r="FD253" s="1"/>
      <c r="FE253" s="1"/>
      <c r="FF253" s="1"/>
      <c r="FG253" s="1"/>
      <c r="FH253" s="1"/>
      <c r="FI253" s="1"/>
      <c r="FJ253" s="1"/>
      <c r="FK253" s="1"/>
      <c r="FL253" s="1"/>
      <c r="FM253" s="1"/>
    </row>
    <row r="254" spans="1:169" customFormat="1" ht="40.9" customHeight="1">
      <c r="A254" s="1"/>
      <c r="B254" s="218"/>
      <c r="C254" s="129">
        <v>246</v>
      </c>
      <c r="D254" s="29" t="s">
        <v>17</v>
      </c>
      <c r="E254" s="29" t="s">
        <v>576</v>
      </c>
      <c r="F254" s="45" t="s">
        <v>130</v>
      </c>
      <c r="G254" s="29" t="s">
        <v>110</v>
      </c>
      <c r="H254" s="92">
        <f t="shared" si="3"/>
        <v>165000</v>
      </c>
      <c r="I254" s="44">
        <v>198000</v>
      </c>
      <c r="J254" s="29" t="s">
        <v>20</v>
      </c>
      <c r="K254" s="29" t="s">
        <v>21</v>
      </c>
      <c r="L254" s="45" t="s">
        <v>40</v>
      </c>
      <c r="M254" s="45" t="s">
        <v>32</v>
      </c>
      <c r="N254" s="140" t="s">
        <v>325</v>
      </c>
      <c r="O254" s="45"/>
      <c r="P254" s="45" t="s">
        <v>340</v>
      </c>
      <c r="Q254" s="3"/>
      <c r="R254" s="238"/>
      <c r="S254" s="18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  <c r="EG254" s="1"/>
      <c r="EH254" s="1"/>
      <c r="EI254" s="1"/>
      <c r="EJ254" s="1"/>
      <c r="EK254" s="1"/>
      <c r="EL254" s="1"/>
      <c r="EM254" s="1"/>
      <c r="EN254" s="1"/>
      <c r="EO254" s="1"/>
      <c r="EP254" s="1"/>
      <c r="EQ254" s="1"/>
      <c r="ER254" s="1"/>
      <c r="ES254" s="1"/>
      <c r="ET254" s="1"/>
      <c r="EU254" s="1"/>
      <c r="EV254" s="1"/>
      <c r="EW254" s="1"/>
      <c r="EX254" s="1"/>
      <c r="EY254" s="1"/>
      <c r="EZ254" s="1"/>
      <c r="FA254" s="1"/>
      <c r="FB254" s="1"/>
      <c r="FC254" s="1"/>
      <c r="FD254" s="1"/>
      <c r="FE254" s="1"/>
      <c r="FF254" s="1"/>
      <c r="FG254" s="1"/>
      <c r="FH254" s="1"/>
      <c r="FI254" s="1"/>
      <c r="FJ254" s="1"/>
      <c r="FK254" s="1"/>
      <c r="FL254" s="1"/>
      <c r="FM254" s="1"/>
    </row>
    <row r="255" spans="1:169" customFormat="1" ht="40.9" customHeight="1">
      <c r="A255" s="1"/>
      <c r="B255" s="218"/>
      <c r="C255" s="129">
        <v>247</v>
      </c>
      <c r="D255" s="29" t="s">
        <v>17</v>
      </c>
      <c r="E255" s="29" t="s">
        <v>157</v>
      </c>
      <c r="F255" s="45" t="s">
        <v>156</v>
      </c>
      <c r="G255" s="29" t="s">
        <v>110</v>
      </c>
      <c r="H255" s="92">
        <f t="shared" si="3"/>
        <v>20833.333333333336</v>
      </c>
      <c r="I255" s="44">
        <v>25000</v>
      </c>
      <c r="J255" s="29" t="s">
        <v>20</v>
      </c>
      <c r="K255" s="29" t="s">
        <v>21</v>
      </c>
      <c r="L255" s="45" t="s">
        <v>33</v>
      </c>
      <c r="M255" s="45" t="s">
        <v>34</v>
      </c>
      <c r="N255" s="140" t="s">
        <v>325</v>
      </c>
      <c r="O255" s="45"/>
      <c r="P255" s="45" t="s">
        <v>340</v>
      </c>
      <c r="Q255" s="3"/>
      <c r="R255" s="238"/>
      <c r="S255" s="18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  <c r="EE255" s="1"/>
      <c r="EF255" s="1"/>
      <c r="EG255" s="1"/>
      <c r="EH255" s="1"/>
      <c r="EI255" s="1"/>
      <c r="EJ255" s="1"/>
      <c r="EK255" s="1"/>
      <c r="EL255" s="1"/>
      <c r="EM255" s="1"/>
      <c r="EN255" s="1"/>
      <c r="EO255" s="1"/>
      <c r="EP255" s="1"/>
      <c r="EQ255" s="1"/>
      <c r="ER255" s="1"/>
      <c r="ES255" s="1"/>
      <c r="ET255" s="1"/>
      <c r="EU255" s="1"/>
      <c r="EV255" s="1"/>
      <c r="EW255" s="1"/>
      <c r="EX255" s="1"/>
      <c r="EY255" s="1"/>
      <c r="EZ255" s="1"/>
      <c r="FA255" s="1"/>
      <c r="FB255" s="1"/>
      <c r="FC255" s="1"/>
      <c r="FD255" s="1"/>
      <c r="FE255" s="1"/>
      <c r="FF255" s="1"/>
      <c r="FG255" s="1"/>
      <c r="FH255" s="1"/>
      <c r="FI255" s="1"/>
      <c r="FJ255" s="1"/>
      <c r="FK255" s="1"/>
      <c r="FL255" s="1"/>
      <c r="FM255" s="1"/>
    </row>
    <row r="256" spans="1:169" customFormat="1" ht="40.9" customHeight="1">
      <c r="A256" s="1"/>
      <c r="B256" s="218"/>
      <c r="C256" s="129">
        <v>248</v>
      </c>
      <c r="D256" s="29" t="s">
        <v>17</v>
      </c>
      <c r="E256" s="29" t="s">
        <v>157</v>
      </c>
      <c r="F256" s="45" t="s">
        <v>593</v>
      </c>
      <c r="G256" s="29" t="s">
        <v>110</v>
      </c>
      <c r="H256" s="92">
        <f t="shared" si="3"/>
        <v>16666.666666666668</v>
      </c>
      <c r="I256" s="44">
        <v>20000</v>
      </c>
      <c r="J256" s="29" t="s">
        <v>128</v>
      </c>
      <c r="K256" s="29" t="s">
        <v>21</v>
      </c>
      <c r="L256" s="45" t="s">
        <v>112</v>
      </c>
      <c r="M256" s="45" t="s">
        <v>34</v>
      </c>
      <c r="N256" s="140" t="s">
        <v>325</v>
      </c>
      <c r="O256" s="45"/>
      <c r="P256" s="44" t="s">
        <v>30</v>
      </c>
      <c r="Q256" s="3"/>
      <c r="R256" s="238"/>
      <c r="S256" s="18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  <c r="EF256" s="1"/>
      <c r="EG256" s="1"/>
      <c r="EH256" s="1"/>
      <c r="EI256" s="1"/>
      <c r="EJ256" s="1"/>
      <c r="EK256" s="1"/>
      <c r="EL256" s="1"/>
      <c r="EM256" s="1"/>
      <c r="EN256" s="1"/>
      <c r="EO256" s="1"/>
      <c r="EP256" s="1"/>
      <c r="EQ256" s="1"/>
      <c r="ER256" s="1"/>
      <c r="ES256" s="1"/>
      <c r="ET256" s="1"/>
      <c r="EU256" s="1"/>
      <c r="EV256" s="1"/>
      <c r="EW256" s="1"/>
      <c r="EX256" s="1"/>
      <c r="EY256" s="1"/>
      <c r="EZ256" s="1"/>
      <c r="FA256" s="1"/>
      <c r="FB256" s="1"/>
      <c r="FC256" s="1"/>
      <c r="FD256" s="1"/>
      <c r="FE256" s="1"/>
      <c r="FF256" s="1"/>
      <c r="FG256" s="1"/>
      <c r="FH256" s="1"/>
      <c r="FI256" s="1"/>
      <c r="FJ256" s="1"/>
      <c r="FK256" s="1"/>
      <c r="FL256" s="1"/>
      <c r="FM256" s="1"/>
    </row>
    <row r="257" spans="1:169" customFormat="1" ht="40.9" customHeight="1">
      <c r="A257" s="1"/>
      <c r="B257" s="218"/>
      <c r="C257" s="129">
        <v>249</v>
      </c>
      <c r="D257" s="29" t="s">
        <v>17</v>
      </c>
      <c r="E257" s="29" t="s">
        <v>35</v>
      </c>
      <c r="F257" s="45" t="s">
        <v>42</v>
      </c>
      <c r="G257" s="29" t="s">
        <v>110</v>
      </c>
      <c r="H257" s="92">
        <f t="shared" ref="H257:H320" si="4">I257/1.2</f>
        <v>50000</v>
      </c>
      <c r="I257" s="44">
        <v>60000</v>
      </c>
      <c r="J257" s="29" t="s">
        <v>20</v>
      </c>
      <c r="K257" s="29" t="s">
        <v>21</v>
      </c>
      <c r="L257" s="45" t="s">
        <v>112</v>
      </c>
      <c r="M257" s="45" t="s">
        <v>34</v>
      </c>
      <c r="N257" s="140" t="s">
        <v>325</v>
      </c>
      <c r="O257" s="45" t="s">
        <v>129</v>
      </c>
      <c r="P257" s="45" t="s">
        <v>340</v>
      </c>
      <c r="Q257" s="7"/>
      <c r="R257" s="238"/>
      <c r="S257" s="18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  <c r="EE257" s="1"/>
      <c r="EF257" s="1"/>
      <c r="EG257" s="1"/>
      <c r="EH257" s="1"/>
      <c r="EI257" s="1"/>
      <c r="EJ257" s="1"/>
      <c r="EK257" s="1"/>
      <c r="EL257" s="1"/>
      <c r="EM257" s="1"/>
      <c r="EN257" s="1"/>
      <c r="EO257" s="1"/>
      <c r="EP257" s="1"/>
      <c r="EQ257" s="1"/>
      <c r="ER257" s="1"/>
      <c r="ES257" s="1"/>
      <c r="ET257" s="1"/>
      <c r="EU257" s="1"/>
      <c r="EV257" s="1"/>
      <c r="EW257" s="1"/>
      <c r="EX257" s="1"/>
      <c r="EY257" s="1"/>
      <c r="EZ257" s="1"/>
      <c r="FA257" s="1"/>
      <c r="FB257" s="1"/>
      <c r="FC257" s="1"/>
      <c r="FD257" s="1"/>
      <c r="FE257" s="1"/>
      <c r="FF257" s="1"/>
      <c r="FG257" s="1"/>
      <c r="FH257" s="1"/>
      <c r="FI257" s="1"/>
      <c r="FJ257" s="1"/>
      <c r="FK257" s="1"/>
      <c r="FL257" s="1"/>
      <c r="FM257" s="1"/>
    </row>
    <row r="258" spans="1:169" customFormat="1" ht="40.9" customHeight="1">
      <c r="A258" s="1"/>
      <c r="B258" s="218"/>
      <c r="C258" s="129">
        <v>250</v>
      </c>
      <c r="D258" s="29" t="s">
        <v>17</v>
      </c>
      <c r="E258" s="29" t="s">
        <v>35</v>
      </c>
      <c r="F258" s="45" t="s">
        <v>43</v>
      </c>
      <c r="G258" s="29" t="s">
        <v>110</v>
      </c>
      <c r="H258" s="92">
        <f t="shared" si="4"/>
        <v>4166.666666666667</v>
      </c>
      <c r="I258" s="44">
        <v>5000</v>
      </c>
      <c r="J258" s="29" t="s">
        <v>20</v>
      </c>
      <c r="K258" s="29" t="s">
        <v>21</v>
      </c>
      <c r="L258" s="45" t="s">
        <v>112</v>
      </c>
      <c r="M258" s="45" t="s">
        <v>34</v>
      </c>
      <c r="N258" s="140" t="s">
        <v>325</v>
      </c>
      <c r="O258" s="45" t="s">
        <v>129</v>
      </c>
      <c r="P258" s="45" t="s">
        <v>340</v>
      </c>
      <c r="Q258" s="7"/>
      <c r="R258" s="238"/>
      <c r="S258" s="18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1"/>
      <c r="EE258" s="1"/>
      <c r="EF258" s="1"/>
      <c r="EG258" s="1"/>
      <c r="EH258" s="1"/>
      <c r="EI258" s="1"/>
      <c r="EJ258" s="1"/>
      <c r="EK258" s="1"/>
      <c r="EL258" s="1"/>
      <c r="EM258" s="1"/>
      <c r="EN258" s="1"/>
      <c r="EO258" s="1"/>
      <c r="EP258" s="1"/>
      <c r="EQ258" s="1"/>
      <c r="ER258" s="1"/>
      <c r="ES258" s="1"/>
      <c r="ET258" s="1"/>
      <c r="EU258" s="1"/>
      <c r="EV258" s="1"/>
      <c r="EW258" s="1"/>
      <c r="EX258" s="1"/>
      <c r="EY258" s="1"/>
      <c r="EZ258" s="1"/>
      <c r="FA258" s="1"/>
      <c r="FB258" s="1"/>
      <c r="FC258" s="1"/>
      <c r="FD258" s="1"/>
      <c r="FE258" s="1"/>
      <c r="FF258" s="1"/>
      <c r="FG258" s="1"/>
      <c r="FH258" s="1"/>
      <c r="FI258" s="1"/>
      <c r="FJ258" s="1"/>
      <c r="FK258" s="1"/>
      <c r="FL258" s="1"/>
      <c r="FM258" s="1"/>
    </row>
    <row r="259" spans="1:169" customFormat="1" ht="40.9" customHeight="1">
      <c r="A259" s="1"/>
      <c r="B259" s="218"/>
      <c r="C259" s="129">
        <v>251</v>
      </c>
      <c r="D259" s="29" t="s">
        <v>17</v>
      </c>
      <c r="E259" s="29" t="s">
        <v>48</v>
      </c>
      <c r="F259" s="45" t="s">
        <v>52</v>
      </c>
      <c r="G259" s="29" t="s">
        <v>110</v>
      </c>
      <c r="H259" s="92">
        <f t="shared" si="4"/>
        <v>30000</v>
      </c>
      <c r="I259" s="44">
        <v>36000</v>
      </c>
      <c r="J259" s="29" t="s">
        <v>20</v>
      </c>
      <c r="K259" s="29" t="s">
        <v>21</v>
      </c>
      <c r="L259" s="45" t="s">
        <v>112</v>
      </c>
      <c r="M259" s="45" t="s">
        <v>34</v>
      </c>
      <c r="N259" s="140" t="s">
        <v>325</v>
      </c>
      <c r="O259" s="45" t="s">
        <v>129</v>
      </c>
      <c r="P259" s="45" t="s">
        <v>340</v>
      </c>
      <c r="Q259" s="7"/>
      <c r="R259" s="238"/>
      <c r="S259" s="18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  <c r="EF259" s="1"/>
      <c r="EG259" s="1"/>
      <c r="EH259" s="1"/>
      <c r="EI259" s="1"/>
      <c r="EJ259" s="1"/>
      <c r="EK259" s="1"/>
      <c r="EL259" s="1"/>
      <c r="EM259" s="1"/>
      <c r="EN259" s="1"/>
      <c r="EO259" s="1"/>
      <c r="EP259" s="1"/>
      <c r="EQ259" s="1"/>
      <c r="ER259" s="1"/>
      <c r="ES259" s="1"/>
      <c r="ET259" s="1"/>
      <c r="EU259" s="1"/>
      <c r="EV259" s="1"/>
      <c r="EW259" s="1"/>
      <c r="EX259" s="1"/>
      <c r="EY259" s="1"/>
      <c r="EZ259" s="1"/>
      <c r="FA259" s="1"/>
      <c r="FB259" s="1"/>
      <c r="FC259" s="1"/>
      <c r="FD259" s="1"/>
      <c r="FE259" s="1"/>
      <c r="FF259" s="1"/>
      <c r="FG259" s="1"/>
      <c r="FH259" s="1"/>
      <c r="FI259" s="1"/>
      <c r="FJ259" s="1"/>
      <c r="FK259" s="1"/>
      <c r="FL259" s="1"/>
      <c r="FM259" s="1"/>
    </row>
    <row r="260" spans="1:169" customFormat="1" ht="40.9" customHeight="1">
      <c r="A260" s="1"/>
      <c r="B260" s="218"/>
      <c r="C260" s="129">
        <v>252</v>
      </c>
      <c r="D260" s="29" t="s">
        <v>17</v>
      </c>
      <c r="E260" s="29" t="s">
        <v>48</v>
      </c>
      <c r="F260" s="45" t="s">
        <v>598</v>
      </c>
      <c r="G260" s="29" t="s">
        <v>110</v>
      </c>
      <c r="H260" s="92">
        <f t="shared" si="4"/>
        <v>4790</v>
      </c>
      <c r="I260" s="44">
        <v>5748</v>
      </c>
      <c r="J260" s="29" t="s">
        <v>128</v>
      </c>
      <c r="K260" s="29" t="s">
        <v>21</v>
      </c>
      <c r="L260" s="45" t="s">
        <v>112</v>
      </c>
      <c r="M260" s="45" t="s">
        <v>34</v>
      </c>
      <c r="N260" s="140" t="s">
        <v>325</v>
      </c>
      <c r="O260" s="45"/>
      <c r="P260" s="44" t="s">
        <v>30</v>
      </c>
      <c r="Q260" s="7"/>
      <c r="R260" s="238"/>
      <c r="S260" s="18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  <c r="EG260" s="1"/>
      <c r="EH260" s="1"/>
      <c r="EI260" s="1"/>
      <c r="EJ260" s="1"/>
      <c r="EK260" s="1"/>
      <c r="EL260" s="1"/>
      <c r="EM260" s="1"/>
      <c r="EN260" s="1"/>
      <c r="EO260" s="1"/>
      <c r="EP260" s="1"/>
      <c r="EQ260" s="1"/>
      <c r="ER260" s="1"/>
      <c r="ES260" s="1"/>
      <c r="ET260" s="1"/>
      <c r="EU260" s="1"/>
      <c r="EV260" s="1"/>
      <c r="EW260" s="1"/>
      <c r="EX260" s="1"/>
      <c r="EY260" s="1"/>
      <c r="EZ260" s="1"/>
      <c r="FA260" s="1"/>
      <c r="FB260" s="1"/>
      <c r="FC260" s="1"/>
      <c r="FD260" s="1"/>
      <c r="FE260" s="1"/>
      <c r="FF260" s="1"/>
      <c r="FG260" s="1"/>
      <c r="FH260" s="1"/>
      <c r="FI260" s="1"/>
      <c r="FJ260" s="1"/>
      <c r="FK260" s="1"/>
      <c r="FL260" s="1"/>
      <c r="FM260" s="1"/>
    </row>
    <row r="261" spans="1:169" customFormat="1" ht="40.9" customHeight="1">
      <c r="A261" s="1"/>
      <c r="B261" s="218"/>
      <c r="C261" s="129">
        <v>253</v>
      </c>
      <c r="D261" s="29" t="s">
        <v>17</v>
      </c>
      <c r="E261" s="29" t="s">
        <v>310</v>
      </c>
      <c r="F261" s="45" t="s">
        <v>42</v>
      </c>
      <c r="G261" s="29" t="s">
        <v>110</v>
      </c>
      <c r="H261" s="92">
        <f t="shared" si="4"/>
        <v>3500</v>
      </c>
      <c r="I261" s="44">
        <v>4200</v>
      </c>
      <c r="J261" s="29" t="s">
        <v>20</v>
      </c>
      <c r="K261" s="29" t="s">
        <v>21</v>
      </c>
      <c r="L261" s="45" t="s">
        <v>112</v>
      </c>
      <c r="M261" s="45" t="s">
        <v>34</v>
      </c>
      <c r="N261" s="140" t="s">
        <v>325</v>
      </c>
      <c r="O261" s="45" t="s">
        <v>129</v>
      </c>
      <c r="P261" s="134" t="s">
        <v>340</v>
      </c>
      <c r="Q261" s="29"/>
      <c r="R261" s="238"/>
      <c r="S261" s="18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  <c r="EC261" s="1"/>
      <c r="ED261" s="1"/>
      <c r="EE261" s="1"/>
      <c r="EF261" s="1"/>
      <c r="EG261" s="1"/>
      <c r="EH261" s="1"/>
      <c r="EI261" s="1"/>
      <c r="EJ261" s="1"/>
      <c r="EK261" s="1"/>
      <c r="EL261" s="1"/>
      <c r="EM261" s="1"/>
      <c r="EN261" s="1"/>
      <c r="EO261" s="1"/>
      <c r="EP261" s="1"/>
      <c r="EQ261" s="1"/>
      <c r="ER261" s="1"/>
      <c r="ES261" s="1"/>
      <c r="ET261" s="1"/>
      <c r="EU261" s="1"/>
      <c r="EV261" s="1"/>
      <c r="EW261" s="1"/>
      <c r="EX261" s="1"/>
      <c r="EY261" s="1"/>
      <c r="EZ261" s="1"/>
      <c r="FA261" s="1"/>
      <c r="FB261" s="1"/>
      <c r="FC261" s="1"/>
      <c r="FD261" s="1"/>
      <c r="FE261" s="1"/>
      <c r="FF261" s="1"/>
      <c r="FG261" s="1"/>
      <c r="FH261" s="1"/>
      <c r="FI261" s="1"/>
      <c r="FJ261" s="1"/>
      <c r="FK261" s="1"/>
      <c r="FL261" s="1"/>
      <c r="FM261" s="1"/>
    </row>
    <row r="262" spans="1:169" s="2" customFormat="1" ht="40.9" customHeight="1">
      <c r="A262" s="1"/>
      <c r="B262" s="218"/>
      <c r="C262" s="129">
        <v>254</v>
      </c>
      <c r="D262" s="29" t="s">
        <v>17</v>
      </c>
      <c r="E262" s="29" t="s">
        <v>123</v>
      </c>
      <c r="F262" s="45" t="s">
        <v>125</v>
      </c>
      <c r="G262" s="29" t="s">
        <v>110</v>
      </c>
      <c r="H262" s="92">
        <f t="shared" si="4"/>
        <v>387500</v>
      </c>
      <c r="I262" s="44">
        <v>465000</v>
      </c>
      <c r="J262" s="29" t="s">
        <v>20</v>
      </c>
      <c r="K262" s="29" t="s">
        <v>21</v>
      </c>
      <c r="L262" s="45" t="s">
        <v>112</v>
      </c>
      <c r="M262" s="45" t="s">
        <v>32</v>
      </c>
      <c r="N262" s="140" t="s">
        <v>325</v>
      </c>
      <c r="O262" s="45" t="s">
        <v>129</v>
      </c>
      <c r="P262" s="45" t="s">
        <v>340</v>
      </c>
      <c r="Q262" s="7"/>
      <c r="R262" s="238"/>
      <c r="S262" s="18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  <c r="EE262" s="1"/>
      <c r="EF262" s="1"/>
      <c r="EG262" s="1"/>
      <c r="EH262" s="1"/>
      <c r="EI262" s="1"/>
      <c r="EJ262" s="1"/>
      <c r="EK262" s="1"/>
      <c r="EL262" s="1"/>
      <c r="EM262" s="1"/>
      <c r="EN262" s="1"/>
      <c r="EO262" s="1"/>
      <c r="EP262" s="1"/>
      <c r="EQ262" s="1"/>
      <c r="ER262" s="1"/>
      <c r="ES262" s="1"/>
      <c r="ET262" s="1"/>
      <c r="EU262" s="1"/>
      <c r="EV262" s="1"/>
      <c r="EW262" s="1"/>
      <c r="EX262" s="1"/>
      <c r="EY262" s="1"/>
      <c r="EZ262" s="1"/>
      <c r="FA262" s="1"/>
      <c r="FB262" s="1"/>
      <c r="FC262" s="1"/>
      <c r="FD262" s="1"/>
      <c r="FE262" s="1"/>
      <c r="FF262" s="1"/>
      <c r="FG262" s="1"/>
      <c r="FH262" s="1"/>
      <c r="FI262" s="1"/>
      <c r="FJ262" s="1"/>
      <c r="FK262" s="1"/>
      <c r="FL262" s="1"/>
      <c r="FM262" s="1"/>
    </row>
    <row r="263" spans="1:169" s="2" customFormat="1" ht="40.9" customHeight="1">
      <c r="A263" s="1"/>
      <c r="B263" s="218"/>
      <c r="C263" s="129">
        <v>255</v>
      </c>
      <c r="D263" s="29" t="s">
        <v>17</v>
      </c>
      <c r="E263" s="29" t="s">
        <v>88</v>
      </c>
      <c r="F263" s="45" t="s">
        <v>249</v>
      </c>
      <c r="G263" s="29" t="s">
        <v>110</v>
      </c>
      <c r="H263" s="92">
        <f t="shared" si="4"/>
        <v>183333.33333333334</v>
      </c>
      <c r="I263" s="44">
        <v>220000</v>
      </c>
      <c r="J263" s="29" t="s">
        <v>128</v>
      </c>
      <c r="K263" s="29" t="s">
        <v>21</v>
      </c>
      <c r="L263" s="45" t="s">
        <v>40</v>
      </c>
      <c r="M263" s="45" t="s">
        <v>32</v>
      </c>
      <c r="N263" s="140" t="s">
        <v>325</v>
      </c>
      <c r="O263" s="98" t="s">
        <v>30</v>
      </c>
      <c r="P263" s="45" t="s">
        <v>30</v>
      </c>
      <c r="Q263" s="7"/>
      <c r="R263" s="238"/>
      <c r="S263" s="18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1"/>
      <c r="EE263" s="1"/>
      <c r="EF263" s="1"/>
      <c r="EG263" s="1"/>
      <c r="EH263" s="1"/>
      <c r="EI263" s="1"/>
      <c r="EJ263" s="1"/>
      <c r="EK263" s="1"/>
      <c r="EL263" s="1"/>
      <c r="EM263" s="1"/>
      <c r="EN263" s="1"/>
      <c r="EO263" s="1"/>
      <c r="EP263" s="1"/>
      <c r="EQ263" s="1"/>
      <c r="ER263" s="1"/>
      <c r="ES263" s="1"/>
      <c r="ET263" s="1"/>
      <c r="EU263" s="1"/>
      <c r="EV263" s="1"/>
      <c r="EW263" s="1"/>
      <c r="EX263" s="1"/>
      <c r="EY263" s="1"/>
      <c r="EZ263" s="1"/>
      <c r="FA263" s="1"/>
      <c r="FB263" s="1"/>
      <c r="FC263" s="1"/>
      <c r="FD263" s="1"/>
      <c r="FE263" s="1"/>
      <c r="FF263" s="1"/>
      <c r="FG263" s="1"/>
      <c r="FH263" s="1"/>
      <c r="FI263" s="1"/>
      <c r="FJ263" s="1"/>
      <c r="FK263" s="1"/>
      <c r="FL263" s="1"/>
      <c r="FM263" s="1"/>
    </row>
    <row r="264" spans="1:169" s="2" customFormat="1" ht="40.9" customHeight="1">
      <c r="A264" s="1"/>
      <c r="B264" s="218"/>
      <c r="C264" s="129">
        <v>256</v>
      </c>
      <c r="D264" s="97" t="s">
        <v>17</v>
      </c>
      <c r="E264" s="97" t="s">
        <v>53</v>
      </c>
      <c r="F264" s="98" t="s">
        <v>59</v>
      </c>
      <c r="G264" s="29" t="s">
        <v>110</v>
      </c>
      <c r="H264" s="115">
        <f t="shared" si="4"/>
        <v>58333.333333333336</v>
      </c>
      <c r="I264" s="99">
        <v>70000</v>
      </c>
      <c r="J264" s="97" t="s">
        <v>20</v>
      </c>
      <c r="K264" s="97" t="s">
        <v>21</v>
      </c>
      <c r="L264" s="45" t="s">
        <v>112</v>
      </c>
      <c r="M264" s="98" t="s">
        <v>34</v>
      </c>
      <c r="N264" s="140" t="s">
        <v>325</v>
      </c>
      <c r="O264" s="98" t="s">
        <v>30</v>
      </c>
      <c r="P264" s="45" t="s">
        <v>340</v>
      </c>
      <c r="Q264" s="100"/>
      <c r="R264" s="238"/>
      <c r="S264" s="18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1"/>
      <c r="EE264" s="1"/>
      <c r="EF264" s="1"/>
      <c r="EG264" s="1"/>
      <c r="EH264" s="1"/>
      <c r="EI264" s="1"/>
      <c r="EJ264" s="1"/>
      <c r="EK264" s="1"/>
      <c r="EL264" s="1"/>
      <c r="EM264" s="1"/>
      <c r="EN264" s="1"/>
      <c r="EO264" s="1"/>
      <c r="EP264" s="1"/>
      <c r="EQ264" s="1"/>
      <c r="ER264" s="1"/>
      <c r="ES264" s="1"/>
      <c r="ET264" s="1"/>
      <c r="EU264" s="1"/>
      <c r="EV264" s="1"/>
      <c r="EW264" s="1"/>
      <c r="EX264" s="1"/>
      <c r="EY264" s="1"/>
      <c r="EZ264" s="1"/>
      <c r="FA264" s="1"/>
      <c r="FB264" s="1"/>
      <c r="FC264" s="1"/>
      <c r="FD264" s="1"/>
      <c r="FE264" s="1"/>
      <c r="FF264" s="1"/>
      <c r="FG264" s="1"/>
      <c r="FH264" s="1"/>
      <c r="FI264" s="1"/>
      <c r="FJ264" s="1"/>
      <c r="FK264" s="1"/>
      <c r="FL264" s="1"/>
      <c r="FM264" s="1"/>
    </row>
    <row r="265" spans="1:169" s="2" customFormat="1" ht="40.9" customHeight="1">
      <c r="A265" s="1"/>
      <c r="B265" s="218"/>
      <c r="C265" s="129">
        <v>257</v>
      </c>
      <c r="D265" s="97" t="s">
        <v>17</v>
      </c>
      <c r="E265" s="97" t="s">
        <v>244</v>
      </c>
      <c r="F265" s="98" t="s">
        <v>42</v>
      </c>
      <c r="G265" s="29" t="s">
        <v>110</v>
      </c>
      <c r="H265" s="115">
        <f t="shared" si="4"/>
        <v>58333.333333333336</v>
      </c>
      <c r="I265" s="99">
        <v>70000</v>
      </c>
      <c r="J265" s="29" t="s">
        <v>128</v>
      </c>
      <c r="K265" s="97" t="s">
        <v>21</v>
      </c>
      <c r="L265" s="45" t="s">
        <v>112</v>
      </c>
      <c r="M265" s="98" t="s">
        <v>32</v>
      </c>
      <c r="N265" s="140" t="s">
        <v>325</v>
      </c>
      <c r="O265" s="98" t="s">
        <v>30</v>
      </c>
      <c r="P265" s="44" t="s">
        <v>30</v>
      </c>
      <c r="Q265" s="100"/>
      <c r="R265" s="238"/>
      <c r="S265" s="18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  <c r="EC265" s="1"/>
      <c r="ED265" s="1"/>
      <c r="EE265" s="1"/>
      <c r="EF265" s="1"/>
      <c r="EG265" s="1"/>
      <c r="EH265" s="1"/>
      <c r="EI265" s="1"/>
      <c r="EJ265" s="1"/>
      <c r="EK265" s="1"/>
      <c r="EL265" s="1"/>
      <c r="EM265" s="1"/>
      <c r="EN265" s="1"/>
      <c r="EO265" s="1"/>
      <c r="EP265" s="1"/>
      <c r="EQ265" s="1"/>
      <c r="ER265" s="1"/>
      <c r="ES265" s="1"/>
      <c r="ET265" s="1"/>
      <c r="EU265" s="1"/>
      <c r="EV265" s="1"/>
      <c r="EW265" s="1"/>
      <c r="EX265" s="1"/>
      <c r="EY265" s="1"/>
      <c r="EZ265" s="1"/>
      <c r="FA265" s="1"/>
      <c r="FB265" s="1"/>
      <c r="FC265" s="1"/>
      <c r="FD265" s="1"/>
      <c r="FE265" s="1"/>
      <c r="FF265" s="1"/>
      <c r="FG265" s="1"/>
      <c r="FH265" s="1"/>
      <c r="FI265" s="1"/>
      <c r="FJ265" s="1"/>
      <c r="FK265" s="1"/>
      <c r="FL265" s="1"/>
      <c r="FM265" s="1"/>
    </row>
    <row r="266" spans="1:169" s="2" customFormat="1" ht="40.9" customHeight="1">
      <c r="A266" s="1"/>
      <c r="B266" s="218"/>
      <c r="C266" s="129">
        <v>258</v>
      </c>
      <c r="D266" s="29" t="s">
        <v>17</v>
      </c>
      <c r="E266" s="29" t="s">
        <v>323</v>
      </c>
      <c r="F266" s="45" t="s">
        <v>376</v>
      </c>
      <c r="G266" s="29" t="s">
        <v>110</v>
      </c>
      <c r="H266" s="92">
        <f t="shared" si="4"/>
        <v>29166.666666666668</v>
      </c>
      <c r="I266" s="44">
        <v>35000</v>
      </c>
      <c r="J266" s="29" t="s">
        <v>128</v>
      </c>
      <c r="K266" s="97" t="s">
        <v>21</v>
      </c>
      <c r="L266" s="45" t="s">
        <v>112</v>
      </c>
      <c r="M266" s="98" t="s">
        <v>34</v>
      </c>
      <c r="N266" s="140" t="s">
        <v>325</v>
      </c>
      <c r="O266" s="98" t="s">
        <v>30</v>
      </c>
      <c r="P266" s="45" t="s">
        <v>30</v>
      </c>
      <c r="Q266" s="7"/>
      <c r="R266" s="238"/>
      <c r="S266" s="18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  <c r="EE266" s="1"/>
      <c r="EF266" s="1"/>
      <c r="EG266" s="1"/>
      <c r="EH266" s="1"/>
      <c r="EI266" s="1"/>
      <c r="EJ266" s="1"/>
      <c r="EK266" s="1"/>
      <c r="EL266" s="1"/>
      <c r="EM266" s="1"/>
      <c r="EN266" s="1"/>
      <c r="EO266" s="1"/>
      <c r="EP266" s="1"/>
      <c r="EQ266" s="1"/>
      <c r="ER266" s="1"/>
      <c r="ES266" s="1"/>
      <c r="ET266" s="1"/>
      <c r="EU266" s="1"/>
      <c r="EV266" s="1"/>
      <c r="EW266" s="1"/>
      <c r="EX266" s="1"/>
      <c r="EY266" s="1"/>
      <c r="EZ266" s="1"/>
      <c r="FA266" s="1"/>
      <c r="FB266" s="1"/>
      <c r="FC266" s="1"/>
      <c r="FD266" s="1"/>
      <c r="FE266" s="1"/>
      <c r="FF266" s="1"/>
      <c r="FG266" s="1"/>
      <c r="FH266" s="1"/>
      <c r="FI266" s="1"/>
      <c r="FJ266" s="1"/>
      <c r="FK266" s="1"/>
      <c r="FL266" s="1"/>
      <c r="FM266" s="1"/>
    </row>
    <row r="267" spans="1:169" s="2" customFormat="1" ht="40.9" customHeight="1">
      <c r="A267" s="1"/>
      <c r="B267" s="218"/>
      <c r="C267" s="129">
        <v>259</v>
      </c>
      <c r="D267" s="97" t="s">
        <v>17</v>
      </c>
      <c r="E267" s="97" t="s">
        <v>75</v>
      </c>
      <c r="F267" s="98" t="s">
        <v>78</v>
      </c>
      <c r="G267" s="29" t="s">
        <v>110</v>
      </c>
      <c r="H267" s="115">
        <f t="shared" si="4"/>
        <v>16666.666666666668</v>
      </c>
      <c r="I267" s="99">
        <v>20000</v>
      </c>
      <c r="J267" s="97" t="s">
        <v>128</v>
      </c>
      <c r="K267" s="97" t="s">
        <v>21</v>
      </c>
      <c r="L267" s="45" t="s">
        <v>112</v>
      </c>
      <c r="M267" s="98" t="s">
        <v>73</v>
      </c>
      <c r="N267" s="140" t="s">
        <v>325</v>
      </c>
      <c r="O267" s="98" t="s">
        <v>30</v>
      </c>
      <c r="P267" s="45" t="s">
        <v>30</v>
      </c>
      <c r="Q267" s="100"/>
      <c r="R267" s="238"/>
      <c r="S267" s="18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  <c r="EE267" s="1"/>
      <c r="EF267" s="1"/>
      <c r="EG267" s="1"/>
      <c r="EH267" s="1"/>
      <c r="EI267" s="1"/>
      <c r="EJ267" s="1"/>
      <c r="EK267" s="1"/>
      <c r="EL267" s="1"/>
      <c r="EM267" s="1"/>
      <c r="EN267" s="1"/>
      <c r="EO267" s="1"/>
      <c r="EP267" s="1"/>
      <c r="EQ267" s="1"/>
      <c r="ER267" s="1"/>
      <c r="ES267" s="1"/>
      <c r="ET267" s="1"/>
      <c r="EU267" s="1"/>
      <c r="EV267" s="1"/>
      <c r="EW267" s="1"/>
      <c r="EX267" s="1"/>
      <c r="EY267" s="1"/>
      <c r="EZ267" s="1"/>
      <c r="FA267" s="1"/>
      <c r="FB267" s="1"/>
      <c r="FC267" s="1"/>
      <c r="FD267" s="1"/>
      <c r="FE267" s="1"/>
      <c r="FF267" s="1"/>
      <c r="FG267" s="1"/>
      <c r="FH267" s="1"/>
      <c r="FI267" s="1"/>
      <c r="FJ267" s="1"/>
      <c r="FK267" s="1"/>
      <c r="FL267" s="1"/>
      <c r="FM267" s="1"/>
    </row>
    <row r="268" spans="1:169" s="2" customFormat="1" ht="40.9" customHeight="1">
      <c r="A268" s="1"/>
      <c r="B268" s="218"/>
      <c r="C268" s="129">
        <v>260</v>
      </c>
      <c r="D268" s="97" t="s">
        <v>17</v>
      </c>
      <c r="E268" s="97" t="s">
        <v>158</v>
      </c>
      <c r="F268" s="98" t="s">
        <v>510</v>
      </c>
      <c r="G268" s="29" t="s">
        <v>110</v>
      </c>
      <c r="H268" s="115">
        <f t="shared" si="4"/>
        <v>6666.666666666667</v>
      </c>
      <c r="I268" s="99">
        <v>8000</v>
      </c>
      <c r="J268" s="97" t="s">
        <v>128</v>
      </c>
      <c r="K268" s="97" t="s">
        <v>21</v>
      </c>
      <c r="L268" s="45" t="s">
        <v>112</v>
      </c>
      <c r="M268" s="98" t="s">
        <v>34</v>
      </c>
      <c r="N268" s="140" t="s">
        <v>325</v>
      </c>
      <c r="O268" s="98"/>
      <c r="P268" s="45" t="s">
        <v>30</v>
      </c>
      <c r="Q268" s="100"/>
      <c r="R268" s="238"/>
      <c r="S268" s="18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1"/>
      <c r="EE268" s="1"/>
      <c r="EF268" s="1"/>
      <c r="EG268" s="1"/>
      <c r="EH268" s="1"/>
      <c r="EI268" s="1"/>
      <c r="EJ268" s="1"/>
      <c r="EK268" s="1"/>
      <c r="EL268" s="1"/>
      <c r="EM268" s="1"/>
      <c r="EN268" s="1"/>
      <c r="EO268" s="1"/>
      <c r="EP268" s="1"/>
      <c r="EQ268" s="1"/>
      <c r="ER268" s="1"/>
      <c r="ES268" s="1"/>
      <c r="ET268" s="1"/>
      <c r="EU268" s="1"/>
      <c r="EV268" s="1"/>
      <c r="EW268" s="1"/>
      <c r="EX268" s="1"/>
      <c r="EY268" s="1"/>
      <c r="EZ268" s="1"/>
      <c r="FA268" s="1"/>
      <c r="FB268" s="1"/>
      <c r="FC268" s="1"/>
      <c r="FD268" s="1"/>
      <c r="FE268" s="1"/>
      <c r="FF268" s="1"/>
      <c r="FG268" s="1"/>
      <c r="FH268" s="1"/>
      <c r="FI268" s="1"/>
      <c r="FJ268" s="1"/>
      <c r="FK268" s="1"/>
      <c r="FL268" s="1"/>
      <c r="FM268" s="1"/>
    </row>
    <row r="269" spans="1:169" s="2" customFormat="1" ht="40.9" customHeight="1">
      <c r="A269" s="1"/>
      <c r="B269" s="218"/>
      <c r="C269" s="129">
        <v>261</v>
      </c>
      <c r="D269" s="97" t="s">
        <v>17</v>
      </c>
      <c r="E269" s="97" t="s">
        <v>158</v>
      </c>
      <c r="F269" s="98" t="s">
        <v>511</v>
      </c>
      <c r="G269" s="29" t="s">
        <v>110</v>
      </c>
      <c r="H269" s="115">
        <f t="shared" si="4"/>
        <v>104166.66666666667</v>
      </c>
      <c r="I269" s="99">
        <v>125000</v>
      </c>
      <c r="J269" s="97" t="s">
        <v>128</v>
      </c>
      <c r="K269" s="97" t="s">
        <v>21</v>
      </c>
      <c r="L269" s="45" t="s">
        <v>112</v>
      </c>
      <c r="M269" s="98" t="s">
        <v>34</v>
      </c>
      <c r="N269" s="140" t="s">
        <v>325</v>
      </c>
      <c r="O269" s="98"/>
      <c r="P269" s="45" t="s">
        <v>30</v>
      </c>
      <c r="Q269" s="100"/>
      <c r="R269" s="238"/>
      <c r="S269" s="18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1"/>
      <c r="EE269" s="1"/>
      <c r="EF269" s="1"/>
      <c r="EG269" s="1"/>
      <c r="EH269" s="1"/>
      <c r="EI269" s="1"/>
      <c r="EJ269" s="1"/>
      <c r="EK269" s="1"/>
      <c r="EL269" s="1"/>
      <c r="EM269" s="1"/>
      <c r="EN269" s="1"/>
      <c r="EO269" s="1"/>
      <c r="EP269" s="1"/>
      <c r="EQ269" s="1"/>
      <c r="ER269" s="1"/>
      <c r="ES269" s="1"/>
      <c r="ET269" s="1"/>
      <c r="EU269" s="1"/>
      <c r="EV269" s="1"/>
      <c r="EW269" s="1"/>
      <c r="EX269" s="1"/>
      <c r="EY269" s="1"/>
      <c r="EZ269" s="1"/>
      <c r="FA269" s="1"/>
      <c r="FB269" s="1"/>
      <c r="FC269" s="1"/>
      <c r="FD269" s="1"/>
      <c r="FE269" s="1"/>
      <c r="FF269" s="1"/>
      <c r="FG269" s="1"/>
      <c r="FH269" s="1"/>
      <c r="FI269" s="1"/>
      <c r="FJ269" s="1"/>
      <c r="FK269" s="1"/>
      <c r="FL269" s="1"/>
      <c r="FM269" s="1"/>
    </row>
    <row r="270" spans="1:169" s="2" customFormat="1" ht="40.9" customHeight="1">
      <c r="A270" s="1"/>
      <c r="B270" s="218"/>
      <c r="C270" s="129">
        <v>262</v>
      </c>
      <c r="D270" s="97" t="s">
        <v>17</v>
      </c>
      <c r="E270" s="29" t="s">
        <v>104</v>
      </c>
      <c r="F270" s="98" t="s">
        <v>514</v>
      </c>
      <c r="G270" s="29" t="s">
        <v>110</v>
      </c>
      <c r="H270" s="115">
        <f t="shared" si="4"/>
        <v>13333.333333333334</v>
      </c>
      <c r="I270" s="99">
        <v>16000</v>
      </c>
      <c r="J270" s="97" t="s">
        <v>128</v>
      </c>
      <c r="K270" s="97" t="s">
        <v>21</v>
      </c>
      <c r="L270" s="45" t="s">
        <v>112</v>
      </c>
      <c r="M270" s="98" t="s">
        <v>34</v>
      </c>
      <c r="N270" s="140" t="s">
        <v>325</v>
      </c>
      <c r="O270" s="98"/>
      <c r="P270" s="45" t="s">
        <v>30</v>
      </c>
      <c r="Q270" s="100"/>
      <c r="R270" s="238"/>
      <c r="S270" s="18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1"/>
      <c r="EE270" s="1"/>
      <c r="EF270" s="1"/>
      <c r="EG270" s="1"/>
      <c r="EH270" s="1"/>
      <c r="EI270" s="1"/>
      <c r="EJ270" s="1"/>
      <c r="EK270" s="1"/>
      <c r="EL270" s="1"/>
      <c r="EM270" s="1"/>
      <c r="EN270" s="1"/>
      <c r="EO270" s="1"/>
      <c r="EP270" s="1"/>
      <c r="EQ270" s="1"/>
      <c r="ER270" s="1"/>
      <c r="ES270" s="1"/>
      <c r="ET270" s="1"/>
      <c r="EU270" s="1"/>
      <c r="EV270" s="1"/>
      <c r="EW270" s="1"/>
      <c r="EX270" s="1"/>
      <c r="EY270" s="1"/>
      <c r="EZ270" s="1"/>
      <c r="FA270" s="1"/>
      <c r="FB270" s="1"/>
      <c r="FC270" s="1"/>
      <c r="FD270" s="1"/>
      <c r="FE270" s="1"/>
      <c r="FF270" s="1"/>
      <c r="FG270" s="1"/>
      <c r="FH270" s="1"/>
      <c r="FI270" s="1"/>
      <c r="FJ270" s="1"/>
      <c r="FK270" s="1"/>
      <c r="FL270" s="1"/>
      <c r="FM270" s="1"/>
    </row>
    <row r="271" spans="1:169" s="2" customFormat="1" ht="40.9" customHeight="1">
      <c r="A271" s="1"/>
      <c r="B271" s="218"/>
      <c r="C271" s="129">
        <v>263</v>
      </c>
      <c r="D271" s="97" t="s">
        <v>17</v>
      </c>
      <c r="E271" s="29" t="s">
        <v>104</v>
      </c>
      <c r="F271" s="98" t="s">
        <v>515</v>
      </c>
      <c r="G271" s="29" t="s">
        <v>110</v>
      </c>
      <c r="H271" s="115">
        <f t="shared" si="4"/>
        <v>4500</v>
      </c>
      <c r="I271" s="99">
        <v>5400</v>
      </c>
      <c r="J271" s="97" t="s">
        <v>128</v>
      </c>
      <c r="K271" s="97" t="s">
        <v>21</v>
      </c>
      <c r="L271" s="45" t="s">
        <v>112</v>
      </c>
      <c r="M271" s="98" t="s">
        <v>34</v>
      </c>
      <c r="N271" s="140" t="s">
        <v>325</v>
      </c>
      <c r="O271" s="98"/>
      <c r="P271" s="45" t="s">
        <v>30</v>
      </c>
      <c r="Q271" s="100"/>
      <c r="R271" s="238"/>
      <c r="S271" s="18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  <c r="EC271" s="1"/>
      <c r="ED271" s="1"/>
      <c r="EE271" s="1"/>
      <c r="EF271" s="1"/>
      <c r="EG271" s="1"/>
      <c r="EH271" s="1"/>
      <c r="EI271" s="1"/>
      <c r="EJ271" s="1"/>
      <c r="EK271" s="1"/>
      <c r="EL271" s="1"/>
      <c r="EM271" s="1"/>
      <c r="EN271" s="1"/>
      <c r="EO271" s="1"/>
      <c r="EP271" s="1"/>
      <c r="EQ271" s="1"/>
      <c r="ER271" s="1"/>
      <c r="ES271" s="1"/>
      <c r="ET271" s="1"/>
      <c r="EU271" s="1"/>
      <c r="EV271" s="1"/>
      <c r="EW271" s="1"/>
      <c r="EX271" s="1"/>
      <c r="EY271" s="1"/>
      <c r="EZ271" s="1"/>
      <c r="FA271" s="1"/>
      <c r="FB271" s="1"/>
      <c r="FC271" s="1"/>
      <c r="FD271" s="1"/>
      <c r="FE271" s="1"/>
      <c r="FF271" s="1"/>
      <c r="FG271" s="1"/>
      <c r="FH271" s="1"/>
      <c r="FI271" s="1"/>
      <c r="FJ271" s="1"/>
      <c r="FK271" s="1"/>
      <c r="FL271" s="1"/>
      <c r="FM271" s="1"/>
    </row>
    <row r="272" spans="1:169" s="2" customFormat="1" ht="40.9" customHeight="1">
      <c r="A272" s="1"/>
      <c r="B272" s="218"/>
      <c r="C272" s="129">
        <v>264</v>
      </c>
      <c r="D272" s="97" t="s">
        <v>17</v>
      </c>
      <c r="E272" s="29" t="s">
        <v>348</v>
      </c>
      <c r="F272" s="98" t="s">
        <v>564</v>
      </c>
      <c r="G272" s="29" t="s">
        <v>110</v>
      </c>
      <c r="H272" s="115">
        <f t="shared" si="4"/>
        <v>12083.333333333334</v>
      </c>
      <c r="I272" s="99">
        <v>14500</v>
      </c>
      <c r="J272" s="97" t="s">
        <v>128</v>
      </c>
      <c r="K272" s="97" t="s">
        <v>21</v>
      </c>
      <c r="L272" s="45" t="s">
        <v>112</v>
      </c>
      <c r="M272" s="98" t="s">
        <v>34</v>
      </c>
      <c r="N272" s="140" t="s">
        <v>325</v>
      </c>
      <c r="O272" s="98"/>
      <c r="P272" s="45" t="s">
        <v>565</v>
      </c>
      <c r="Q272" s="100"/>
      <c r="R272" s="238"/>
      <c r="S272" s="18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  <c r="EC272" s="1"/>
      <c r="ED272" s="1"/>
      <c r="EE272" s="1"/>
      <c r="EF272" s="1"/>
      <c r="EG272" s="1"/>
      <c r="EH272" s="1"/>
      <c r="EI272" s="1"/>
      <c r="EJ272" s="1"/>
      <c r="EK272" s="1"/>
      <c r="EL272" s="1"/>
      <c r="EM272" s="1"/>
      <c r="EN272" s="1"/>
      <c r="EO272" s="1"/>
      <c r="EP272" s="1"/>
      <c r="EQ272" s="1"/>
      <c r="ER272" s="1"/>
      <c r="ES272" s="1"/>
      <c r="ET272" s="1"/>
      <c r="EU272" s="1"/>
      <c r="EV272" s="1"/>
      <c r="EW272" s="1"/>
      <c r="EX272" s="1"/>
      <c r="EY272" s="1"/>
      <c r="EZ272" s="1"/>
      <c r="FA272" s="1"/>
      <c r="FB272" s="1"/>
      <c r="FC272" s="1"/>
      <c r="FD272" s="1"/>
      <c r="FE272" s="1"/>
      <c r="FF272" s="1"/>
      <c r="FG272" s="1"/>
      <c r="FH272" s="1"/>
      <c r="FI272" s="1"/>
      <c r="FJ272" s="1"/>
      <c r="FK272" s="1"/>
      <c r="FL272" s="1"/>
      <c r="FM272" s="1"/>
    </row>
    <row r="273" spans="1:169" s="2" customFormat="1" ht="40.9" customHeight="1">
      <c r="A273" s="1"/>
      <c r="B273" s="218"/>
      <c r="C273" s="129">
        <v>265</v>
      </c>
      <c r="D273" s="97" t="s">
        <v>17</v>
      </c>
      <c r="E273" s="29" t="s">
        <v>348</v>
      </c>
      <c r="F273" s="98" t="s">
        <v>568</v>
      </c>
      <c r="G273" s="29" t="s">
        <v>110</v>
      </c>
      <c r="H273" s="115">
        <f t="shared" si="4"/>
        <v>1416.6666666666667</v>
      </c>
      <c r="I273" s="99">
        <v>1700</v>
      </c>
      <c r="J273" s="97" t="s">
        <v>128</v>
      </c>
      <c r="K273" s="97" t="s">
        <v>21</v>
      </c>
      <c r="L273" s="45" t="s">
        <v>112</v>
      </c>
      <c r="M273" s="98" t="s">
        <v>34</v>
      </c>
      <c r="N273" s="98" t="s">
        <v>250</v>
      </c>
      <c r="O273" s="98"/>
      <c r="P273" s="45" t="s">
        <v>565</v>
      </c>
      <c r="Q273" s="100"/>
      <c r="R273" s="238"/>
      <c r="S273" s="18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  <c r="EB273" s="1"/>
      <c r="EC273" s="1"/>
      <c r="ED273" s="1"/>
      <c r="EE273" s="1"/>
      <c r="EF273" s="1"/>
      <c r="EG273" s="1"/>
      <c r="EH273" s="1"/>
      <c r="EI273" s="1"/>
      <c r="EJ273" s="1"/>
      <c r="EK273" s="1"/>
      <c r="EL273" s="1"/>
      <c r="EM273" s="1"/>
      <c r="EN273" s="1"/>
      <c r="EO273" s="1"/>
      <c r="EP273" s="1"/>
      <c r="EQ273" s="1"/>
      <c r="ER273" s="1"/>
      <c r="ES273" s="1"/>
      <c r="ET273" s="1"/>
      <c r="EU273" s="1"/>
      <c r="EV273" s="1"/>
      <c r="EW273" s="1"/>
      <c r="EX273" s="1"/>
      <c r="EY273" s="1"/>
      <c r="EZ273" s="1"/>
      <c r="FA273" s="1"/>
      <c r="FB273" s="1"/>
      <c r="FC273" s="1"/>
      <c r="FD273" s="1"/>
      <c r="FE273" s="1"/>
      <c r="FF273" s="1"/>
      <c r="FG273" s="1"/>
      <c r="FH273" s="1"/>
      <c r="FI273" s="1"/>
      <c r="FJ273" s="1"/>
      <c r="FK273" s="1"/>
      <c r="FL273" s="1"/>
      <c r="FM273" s="1"/>
    </row>
    <row r="274" spans="1:169" s="2" customFormat="1" ht="40.9" customHeight="1">
      <c r="A274" s="1"/>
      <c r="B274" s="218"/>
      <c r="C274" s="129">
        <v>266</v>
      </c>
      <c r="D274" s="97" t="s">
        <v>17</v>
      </c>
      <c r="E274" s="29" t="s">
        <v>578</v>
      </c>
      <c r="F274" s="98" t="s">
        <v>579</v>
      </c>
      <c r="G274" s="29" t="s">
        <v>110</v>
      </c>
      <c r="H274" s="115">
        <f t="shared" si="4"/>
        <v>66666.666666666672</v>
      </c>
      <c r="I274" s="99">
        <v>80000</v>
      </c>
      <c r="J274" s="97" t="s">
        <v>128</v>
      </c>
      <c r="K274" s="97" t="s">
        <v>21</v>
      </c>
      <c r="L274" s="45" t="s">
        <v>112</v>
      </c>
      <c r="M274" s="98" t="s">
        <v>34</v>
      </c>
      <c r="N274" s="98" t="s">
        <v>250</v>
      </c>
      <c r="O274" s="98"/>
      <c r="P274" s="45" t="s">
        <v>565</v>
      </c>
      <c r="Q274" s="100"/>
      <c r="R274" s="238"/>
      <c r="S274" s="18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  <c r="EA274" s="1"/>
      <c r="EB274" s="1"/>
      <c r="EC274" s="1"/>
      <c r="ED274" s="1"/>
      <c r="EE274" s="1"/>
      <c r="EF274" s="1"/>
      <c r="EG274" s="1"/>
      <c r="EH274" s="1"/>
      <c r="EI274" s="1"/>
      <c r="EJ274" s="1"/>
      <c r="EK274" s="1"/>
      <c r="EL274" s="1"/>
      <c r="EM274" s="1"/>
      <c r="EN274" s="1"/>
      <c r="EO274" s="1"/>
      <c r="EP274" s="1"/>
      <c r="EQ274" s="1"/>
      <c r="ER274" s="1"/>
      <c r="ES274" s="1"/>
      <c r="ET274" s="1"/>
      <c r="EU274" s="1"/>
      <c r="EV274" s="1"/>
      <c r="EW274" s="1"/>
      <c r="EX274" s="1"/>
      <c r="EY274" s="1"/>
      <c r="EZ274" s="1"/>
      <c r="FA274" s="1"/>
      <c r="FB274" s="1"/>
      <c r="FC274" s="1"/>
      <c r="FD274" s="1"/>
      <c r="FE274" s="1"/>
      <c r="FF274" s="1"/>
      <c r="FG274" s="1"/>
      <c r="FH274" s="1"/>
      <c r="FI274" s="1"/>
      <c r="FJ274" s="1"/>
      <c r="FK274" s="1"/>
      <c r="FL274" s="1"/>
      <c r="FM274" s="1"/>
    </row>
    <row r="275" spans="1:169" s="2" customFormat="1" ht="40.9" customHeight="1">
      <c r="A275" s="1"/>
      <c r="B275" s="218"/>
      <c r="C275" s="129">
        <v>267</v>
      </c>
      <c r="D275" s="97" t="s">
        <v>17</v>
      </c>
      <c r="E275" s="29" t="s">
        <v>578</v>
      </c>
      <c r="F275" s="98" t="s">
        <v>580</v>
      </c>
      <c r="G275" s="29" t="s">
        <v>110</v>
      </c>
      <c r="H275" s="115">
        <f t="shared" si="4"/>
        <v>25000</v>
      </c>
      <c r="I275" s="99">
        <v>30000</v>
      </c>
      <c r="J275" s="97" t="s">
        <v>128</v>
      </c>
      <c r="K275" s="97" t="s">
        <v>21</v>
      </c>
      <c r="L275" s="45" t="s">
        <v>112</v>
      </c>
      <c r="M275" s="98" t="s">
        <v>34</v>
      </c>
      <c r="N275" s="98" t="s">
        <v>581</v>
      </c>
      <c r="O275" s="98"/>
      <c r="P275" s="45" t="s">
        <v>565</v>
      </c>
      <c r="Q275" s="100"/>
      <c r="R275" s="238"/>
      <c r="S275" s="18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  <c r="EB275" s="1"/>
      <c r="EC275" s="1"/>
      <c r="ED275" s="1"/>
      <c r="EE275" s="1"/>
      <c r="EF275" s="1"/>
      <c r="EG275" s="1"/>
      <c r="EH275" s="1"/>
      <c r="EI275" s="1"/>
      <c r="EJ275" s="1"/>
      <c r="EK275" s="1"/>
      <c r="EL275" s="1"/>
      <c r="EM275" s="1"/>
      <c r="EN275" s="1"/>
      <c r="EO275" s="1"/>
      <c r="EP275" s="1"/>
      <c r="EQ275" s="1"/>
      <c r="ER275" s="1"/>
      <c r="ES275" s="1"/>
      <c r="ET275" s="1"/>
      <c r="EU275" s="1"/>
      <c r="EV275" s="1"/>
      <c r="EW275" s="1"/>
      <c r="EX275" s="1"/>
      <c r="EY275" s="1"/>
      <c r="EZ275" s="1"/>
      <c r="FA275" s="1"/>
      <c r="FB275" s="1"/>
      <c r="FC275" s="1"/>
      <c r="FD275" s="1"/>
      <c r="FE275" s="1"/>
      <c r="FF275" s="1"/>
      <c r="FG275" s="1"/>
      <c r="FH275" s="1"/>
      <c r="FI275" s="1"/>
      <c r="FJ275" s="1"/>
      <c r="FK275" s="1"/>
      <c r="FL275" s="1"/>
      <c r="FM275" s="1"/>
    </row>
    <row r="276" spans="1:169" s="2" customFormat="1" ht="40.9" customHeight="1">
      <c r="A276" s="1"/>
      <c r="B276" s="218"/>
      <c r="C276" s="129">
        <v>268</v>
      </c>
      <c r="D276" s="97" t="s">
        <v>17</v>
      </c>
      <c r="E276" s="29" t="s">
        <v>582</v>
      </c>
      <c r="F276" s="98" t="s">
        <v>583</v>
      </c>
      <c r="G276" s="29" t="s">
        <v>110</v>
      </c>
      <c r="H276" s="115">
        <f t="shared" si="4"/>
        <v>12500</v>
      </c>
      <c r="I276" s="99">
        <v>15000</v>
      </c>
      <c r="J276" s="97" t="s">
        <v>128</v>
      </c>
      <c r="K276" s="97" t="s">
        <v>21</v>
      </c>
      <c r="L276" s="45" t="s">
        <v>112</v>
      </c>
      <c r="M276" s="98" t="s">
        <v>34</v>
      </c>
      <c r="N276" s="98" t="s">
        <v>581</v>
      </c>
      <c r="O276" s="98"/>
      <c r="P276" s="45" t="s">
        <v>565</v>
      </c>
      <c r="Q276" s="100"/>
      <c r="R276" s="238"/>
      <c r="S276" s="18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  <c r="EB276" s="1"/>
      <c r="EC276" s="1"/>
      <c r="ED276" s="1"/>
      <c r="EE276" s="1"/>
      <c r="EF276" s="1"/>
      <c r="EG276" s="1"/>
      <c r="EH276" s="1"/>
      <c r="EI276" s="1"/>
      <c r="EJ276" s="1"/>
      <c r="EK276" s="1"/>
      <c r="EL276" s="1"/>
      <c r="EM276" s="1"/>
      <c r="EN276" s="1"/>
      <c r="EO276" s="1"/>
      <c r="EP276" s="1"/>
      <c r="EQ276" s="1"/>
      <c r="ER276" s="1"/>
      <c r="ES276" s="1"/>
      <c r="ET276" s="1"/>
      <c r="EU276" s="1"/>
      <c r="EV276" s="1"/>
      <c r="EW276" s="1"/>
      <c r="EX276" s="1"/>
      <c r="EY276" s="1"/>
      <c r="EZ276" s="1"/>
      <c r="FA276" s="1"/>
      <c r="FB276" s="1"/>
      <c r="FC276" s="1"/>
      <c r="FD276" s="1"/>
      <c r="FE276" s="1"/>
      <c r="FF276" s="1"/>
      <c r="FG276" s="1"/>
      <c r="FH276" s="1"/>
      <c r="FI276" s="1"/>
      <c r="FJ276" s="1"/>
      <c r="FK276" s="1"/>
      <c r="FL276" s="1"/>
      <c r="FM276" s="1"/>
    </row>
    <row r="277" spans="1:169" s="2" customFormat="1" ht="40.9" customHeight="1">
      <c r="A277" s="1"/>
      <c r="B277" s="218"/>
      <c r="C277" s="129">
        <v>269</v>
      </c>
      <c r="D277" s="97" t="s">
        <v>17</v>
      </c>
      <c r="E277" s="29" t="s">
        <v>68</v>
      </c>
      <c r="F277" s="98" t="s">
        <v>587</v>
      </c>
      <c r="G277" s="29" t="s">
        <v>110</v>
      </c>
      <c r="H277" s="115">
        <f t="shared" si="4"/>
        <v>37500</v>
      </c>
      <c r="I277" s="99">
        <v>45000</v>
      </c>
      <c r="J277" s="97" t="s">
        <v>128</v>
      </c>
      <c r="K277" s="97" t="s">
        <v>21</v>
      </c>
      <c r="L277" s="45" t="s">
        <v>112</v>
      </c>
      <c r="M277" s="98" t="s">
        <v>34</v>
      </c>
      <c r="N277" s="140" t="s">
        <v>325</v>
      </c>
      <c r="O277" s="98"/>
      <c r="P277" s="45" t="s">
        <v>565</v>
      </c>
      <c r="Q277" s="100"/>
      <c r="R277" s="238"/>
      <c r="S277" s="18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  <c r="EB277" s="1"/>
      <c r="EC277" s="1"/>
      <c r="ED277" s="1"/>
      <c r="EE277" s="1"/>
      <c r="EF277" s="1"/>
      <c r="EG277" s="1"/>
      <c r="EH277" s="1"/>
      <c r="EI277" s="1"/>
      <c r="EJ277" s="1"/>
      <c r="EK277" s="1"/>
      <c r="EL277" s="1"/>
      <c r="EM277" s="1"/>
      <c r="EN277" s="1"/>
      <c r="EO277" s="1"/>
      <c r="EP277" s="1"/>
      <c r="EQ277" s="1"/>
      <c r="ER277" s="1"/>
      <c r="ES277" s="1"/>
      <c r="ET277" s="1"/>
      <c r="EU277" s="1"/>
      <c r="EV277" s="1"/>
      <c r="EW277" s="1"/>
      <c r="EX277" s="1"/>
      <c r="EY277" s="1"/>
      <c r="EZ277" s="1"/>
      <c r="FA277" s="1"/>
      <c r="FB277" s="1"/>
      <c r="FC277" s="1"/>
      <c r="FD277" s="1"/>
      <c r="FE277" s="1"/>
      <c r="FF277" s="1"/>
      <c r="FG277" s="1"/>
      <c r="FH277" s="1"/>
      <c r="FI277" s="1"/>
      <c r="FJ277" s="1"/>
      <c r="FK277" s="1"/>
      <c r="FL277" s="1"/>
      <c r="FM277" s="1"/>
    </row>
    <row r="278" spans="1:169" s="2" customFormat="1" ht="40.9" customHeight="1">
      <c r="A278" s="1"/>
      <c r="B278" s="218"/>
      <c r="C278" s="129">
        <v>270</v>
      </c>
      <c r="D278" s="97" t="s">
        <v>17</v>
      </c>
      <c r="E278" s="29" t="s">
        <v>70</v>
      </c>
      <c r="F278" s="98" t="s">
        <v>587</v>
      </c>
      <c r="G278" s="29" t="s">
        <v>110</v>
      </c>
      <c r="H278" s="115">
        <f t="shared" si="4"/>
        <v>16666.666666666668</v>
      </c>
      <c r="I278" s="99">
        <v>20000</v>
      </c>
      <c r="J278" s="97" t="s">
        <v>128</v>
      </c>
      <c r="K278" s="97" t="s">
        <v>21</v>
      </c>
      <c r="L278" s="45" t="s">
        <v>112</v>
      </c>
      <c r="M278" s="98" t="s">
        <v>34</v>
      </c>
      <c r="N278" s="140" t="s">
        <v>325</v>
      </c>
      <c r="O278" s="98"/>
      <c r="P278" s="45" t="s">
        <v>565</v>
      </c>
      <c r="Q278" s="100"/>
      <c r="R278" s="238"/>
      <c r="S278" s="18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  <c r="EB278" s="1"/>
      <c r="EC278" s="1"/>
      <c r="ED278" s="1"/>
      <c r="EE278" s="1"/>
      <c r="EF278" s="1"/>
      <c r="EG278" s="1"/>
      <c r="EH278" s="1"/>
      <c r="EI278" s="1"/>
      <c r="EJ278" s="1"/>
      <c r="EK278" s="1"/>
      <c r="EL278" s="1"/>
      <c r="EM278" s="1"/>
      <c r="EN278" s="1"/>
      <c r="EO278" s="1"/>
      <c r="EP278" s="1"/>
      <c r="EQ278" s="1"/>
      <c r="ER278" s="1"/>
      <c r="ES278" s="1"/>
      <c r="ET278" s="1"/>
      <c r="EU278" s="1"/>
      <c r="EV278" s="1"/>
      <c r="EW278" s="1"/>
      <c r="EX278" s="1"/>
      <c r="EY278" s="1"/>
      <c r="EZ278" s="1"/>
      <c r="FA278" s="1"/>
      <c r="FB278" s="1"/>
      <c r="FC278" s="1"/>
      <c r="FD278" s="1"/>
      <c r="FE278" s="1"/>
      <c r="FF278" s="1"/>
      <c r="FG278" s="1"/>
      <c r="FH278" s="1"/>
      <c r="FI278" s="1"/>
      <c r="FJ278" s="1"/>
      <c r="FK278" s="1"/>
      <c r="FL278" s="1"/>
      <c r="FM278" s="1"/>
    </row>
    <row r="279" spans="1:169" s="2" customFormat="1" ht="40.9" customHeight="1">
      <c r="A279" s="1"/>
      <c r="B279" s="218"/>
      <c r="C279" s="129">
        <v>271</v>
      </c>
      <c r="D279" s="97" t="s">
        <v>17</v>
      </c>
      <c r="E279" s="29" t="s">
        <v>74</v>
      </c>
      <c r="F279" s="98" t="s">
        <v>590</v>
      </c>
      <c r="G279" s="29" t="s">
        <v>110</v>
      </c>
      <c r="H279" s="115">
        <f t="shared" si="4"/>
        <v>5333.3333333333339</v>
      </c>
      <c r="I279" s="99">
        <v>6400</v>
      </c>
      <c r="J279" s="97" t="s">
        <v>128</v>
      </c>
      <c r="K279" s="97" t="s">
        <v>21</v>
      </c>
      <c r="L279" s="45" t="s">
        <v>112</v>
      </c>
      <c r="M279" s="98" t="s">
        <v>34</v>
      </c>
      <c r="N279" s="140" t="s">
        <v>325</v>
      </c>
      <c r="O279" s="98"/>
      <c r="P279" s="45" t="s">
        <v>565</v>
      </c>
      <c r="Q279" s="100"/>
      <c r="R279" s="238"/>
      <c r="S279" s="18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  <c r="EC279" s="1"/>
      <c r="ED279" s="1"/>
      <c r="EE279" s="1"/>
      <c r="EF279" s="1"/>
      <c r="EG279" s="1"/>
      <c r="EH279" s="1"/>
      <c r="EI279" s="1"/>
      <c r="EJ279" s="1"/>
      <c r="EK279" s="1"/>
      <c r="EL279" s="1"/>
      <c r="EM279" s="1"/>
      <c r="EN279" s="1"/>
      <c r="EO279" s="1"/>
      <c r="EP279" s="1"/>
      <c r="EQ279" s="1"/>
      <c r="ER279" s="1"/>
      <c r="ES279" s="1"/>
      <c r="ET279" s="1"/>
      <c r="EU279" s="1"/>
      <c r="EV279" s="1"/>
      <c r="EW279" s="1"/>
      <c r="EX279" s="1"/>
      <c r="EY279" s="1"/>
      <c r="EZ279" s="1"/>
      <c r="FA279" s="1"/>
      <c r="FB279" s="1"/>
      <c r="FC279" s="1"/>
      <c r="FD279" s="1"/>
      <c r="FE279" s="1"/>
      <c r="FF279" s="1"/>
      <c r="FG279" s="1"/>
      <c r="FH279" s="1"/>
      <c r="FI279" s="1"/>
      <c r="FJ279" s="1"/>
      <c r="FK279" s="1"/>
      <c r="FL279" s="1"/>
      <c r="FM279" s="1"/>
    </row>
    <row r="280" spans="1:169" s="2" customFormat="1" ht="40.9" customHeight="1">
      <c r="A280" s="1"/>
      <c r="B280" s="218"/>
      <c r="C280" s="129">
        <v>272</v>
      </c>
      <c r="D280" s="97" t="s">
        <v>17</v>
      </c>
      <c r="E280" s="29" t="s">
        <v>74</v>
      </c>
      <c r="F280" s="98" t="s">
        <v>591</v>
      </c>
      <c r="G280" s="29" t="s">
        <v>110</v>
      </c>
      <c r="H280" s="115">
        <f t="shared" si="4"/>
        <v>43000</v>
      </c>
      <c r="I280" s="99">
        <v>51600</v>
      </c>
      <c r="J280" s="97" t="s">
        <v>128</v>
      </c>
      <c r="K280" s="97" t="s">
        <v>21</v>
      </c>
      <c r="L280" s="45" t="s">
        <v>112</v>
      </c>
      <c r="M280" s="98" t="s">
        <v>34</v>
      </c>
      <c r="N280" s="98" t="s">
        <v>250</v>
      </c>
      <c r="O280" s="98"/>
      <c r="P280" s="45" t="s">
        <v>565</v>
      </c>
      <c r="Q280" s="100"/>
      <c r="R280" s="238"/>
      <c r="S280" s="18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  <c r="EB280" s="1"/>
      <c r="EC280" s="1"/>
      <c r="ED280" s="1"/>
      <c r="EE280" s="1"/>
      <c r="EF280" s="1"/>
      <c r="EG280" s="1"/>
      <c r="EH280" s="1"/>
      <c r="EI280" s="1"/>
      <c r="EJ280" s="1"/>
      <c r="EK280" s="1"/>
      <c r="EL280" s="1"/>
      <c r="EM280" s="1"/>
      <c r="EN280" s="1"/>
      <c r="EO280" s="1"/>
      <c r="EP280" s="1"/>
      <c r="EQ280" s="1"/>
      <c r="ER280" s="1"/>
      <c r="ES280" s="1"/>
      <c r="ET280" s="1"/>
      <c r="EU280" s="1"/>
      <c r="EV280" s="1"/>
      <c r="EW280" s="1"/>
      <c r="EX280" s="1"/>
      <c r="EY280" s="1"/>
      <c r="EZ280" s="1"/>
      <c r="FA280" s="1"/>
      <c r="FB280" s="1"/>
      <c r="FC280" s="1"/>
      <c r="FD280" s="1"/>
      <c r="FE280" s="1"/>
      <c r="FF280" s="1"/>
      <c r="FG280" s="1"/>
      <c r="FH280" s="1"/>
      <c r="FI280" s="1"/>
      <c r="FJ280" s="1"/>
      <c r="FK280" s="1"/>
      <c r="FL280" s="1"/>
      <c r="FM280" s="1"/>
    </row>
    <row r="281" spans="1:169" s="2" customFormat="1" ht="40.9" customHeight="1">
      <c r="A281" s="1"/>
      <c r="B281" s="218"/>
      <c r="C281" s="129">
        <v>273</v>
      </c>
      <c r="D281" s="97" t="s">
        <v>17</v>
      </c>
      <c r="E281" s="29" t="s">
        <v>81</v>
      </c>
      <c r="F281" s="98" t="s">
        <v>594</v>
      </c>
      <c r="G281" s="29" t="s">
        <v>110</v>
      </c>
      <c r="H281" s="115">
        <f t="shared" si="4"/>
        <v>125000</v>
      </c>
      <c r="I281" s="99">
        <v>150000</v>
      </c>
      <c r="J281" s="97" t="s">
        <v>128</v>
      </c>
      <c r="K281" s="97" t="s">
        <v>21</v>
      </c>
      <c r="L281" s="45" t="s">
        <v>112</v>
      </c>
      <c r="M281" s="98" t="s">
        <v>34</v>
      </c>
      <c r="N281" s="140" t="s">
        <v>325</v>
      </c>
      <c r="O281" s="98"/>
      <c r="P281" s="45" t="s">
        <v>565</v>
      </c>
      <c r="Q281" s="100"/>
      <c r="R281" s="238"/>
      <c r="S281" s="18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  <c r="EB281" s="1"/>
      <c r="EC281" s="1"/>
      <c r="ED281" s="1"/>
      <c r="EE281" s="1"/>
      <c r="EF281" s="1"/>
      <c r="EG281" s="1"/>
      <c r="EH281" s="1"/>
      <c r="EI281" s="1"/>
      <c r="EJ281" s="1"/>
      <c r="EK281" s="1"/>
      <c r="EL281" s="1"/>
      <c r="EM281" s="1"/>
      <c r="EN281" s="1"/>
      <c r="EO281" s="1"/>
      <c r="EP281" s="1"/>
      <c r="EQ281" s="1"/>
      <c r="ER281" s="1"/>
      <c r="ES281" s="1"/>
      <c r="ET281" s="1"/>
      <c r="EU281" s="1"/>
      <c r="EV281" s="1"/>
      <c r="EW281" s="1"/>
      <c r="EX281" s="1"/>
      <c r="EY281" s="1"/>
      <c r="EZ281" s="1"/>
      <c r="FA281" s="1"/>
      <c r="FB281" s="1"/>
      <c r="FC281" s="1"/>
      <c r="FD281" s="1"/>
      <c r="FE281" s="1"/>
      <c r="FF281" s="1"/>
      <c r="FG281" s="1"/>
      <c r="FH281" s="1"/>
      <c r="FI281" s="1"/>
      <c r="FJ281" s="1"/>
      <c r="FK281" s="1"/>
      <c r="FL281" s="1"/>
      <c r="FM281" s="1"/>
    </row>
    <row r="282" spans="1:169" s="2" customFormat="1" ht="40.9" customHeight="1">
      <c r="A282" s="1"/>
      <c r="B282" s="218"/>
      <c r="C282" s="129">
        <v>274</v>
      </c>
      <c r="D282" s="97" t="s">
        <v>17</v>
      </c>
      <c r="E282" s="29" t="s">
        <v>81</v>
      </c>
      <c r="F282" s="98" t="s">
        <v>595</v>
      </c>
      <c r="G282" s="29" t="s">
        <v>110</v>
      </c>
      <c r="H282" s="115">
        <f t="shared" si="4"/>
        <v>37500</v>
      </c>
      <c r="I282" s="99">
        <v>45000</v>
      </c>
      <c r="J282" s="97" t="s">
        <v>128</v>
      </c>
      <c r="K282" s="97" t="s">
        <v>21</v>
      </c>
      <c r="L282" s="45" t="s">
        <v>112</v>
      </c>
      <c r="M282" s="98" t="s">
        <v>34</v>
      </c>
      <c r="N282" s="98" t="s">
        <v>250</v>
      </c>
      <c r="O282" s="98"/>
      <c r="P282" s="45" t="s">
        <v>565</v>
      </c>
      <c r="Q282" s="100"/>
      <c r="R282" s="238"/>
      <c r="S282" s="18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  <c r="EC282" s="1"/>
      <c r="ED282" s="1"/>
      <c r="EE282" s="1"/>
      <c r="EF282" s="1"/>
      <c r="EG282" s="1"/>
      <c r="EH282" s="1"/>
      <c r="EI282" s="1"/>
      <c r="EJ282" s="1"/>
      <c r="EK282" s="1"/>
      <c r="EL282" s="1"/>
      <c r="EM282" s="1"/>
      <c r="EN282" s="1"/>
      <c r="EO282" s="1"/>
      <c r="EP282" s="1"/>
      <c r="EQ282" s="1"/>
      <c r="ER282" s="1"/>
      <c r="ES282" s="1"/>
      <c r="ET282" s="1"/>
      <c r="EU282" s="1"/>
      <c r="EV282" s="1"/>
      <c r="EW282" s="1"/>
      <c r="EX282" s="1"/>
      <c r="EY282" s="1"/>
      <c r="EZ282" s="1"/>
      <c r="FA282" s="1"/>
      <c r="FB282" s="1"/>
      <c r="FC282" s="1"/>
      <c r="FD282" s="1"/>
      <c r="FE282" s="1"/>
      <c r="FF282" s="1"/>
      <c r="FG282" s="1"/>
      <c r="FH282" s="1"/>
      <c r="FI282" s="1"/>
      <c r="FJ282" s="1"/>
      <c r="FK282" s="1"/>
      <c r="FL282" s="1"/>
      <c r="FM282" s="1"/>
    </row>
    <row r="283" spans="1:169" s="2" customFormat="1" ht="40.9" customHeight="1">
      <c r="A283" s="1"/>
      <c r="B283" s="218"/>
      <c r="C283" s="129">
        <v>275</v>
      </c>
      <c r="D283" s="97" t="s">
        <v>17</v>
      </c>
      <c r="E283" s="29" t="s">
        <v>81</v>
      </c>
      <c r="F283" s="98" t="s">
        <v>596</v>
      </c>
      <c r="G283" s="29" t="s">
        <v>110</v>
      </c>
      <c r="H283" s="115">
        <f t="shared" si="4"/>
        <v>12500</v>
      </c>
      <c r="I283" s="99">
        <v>15000</v>
      </c>
      <c r="J283" s="97" t="s">
        <v>128</v>
      </c>
      <c r="K283" s="97" t="s">
        <v>21</v>
      </c>
      <c r="L283" s="45" t="s">
        <v>112</v>
      </c>
      <c r="M283" s="98" t="s">
        <v>34</v>
      </c>
      <c r="N283" s="98" t="s">
        <v>581</v>
      </c>
      <c r="O283" s="98"/>
      <c r="P283" s="45" t="s">
        <v>565</v>
      </c>
      <c r="Q283" s="100"/>
      <c r="R283" s="238"/>
      <c r="S283" s="18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  <c r="EC283" s="1"/>
      <c r="ED283" s="1"/>
      <c r="EE283" s="1"/>
      <c r="EF283" s="1"/>
      <c r="EG283" s="1"/>
      <c r="EH283" s="1"/>
      <c r="EI283" s="1"/>
      <c r="EJ283" s="1"/>
      <c r="EK283" s="1"/>
      <c r="EL283" s="1"/>
      <c r="EM283" s="1"/>
      <c r="EN283" s="1"/>
      <c r="EO283" s="1"/>
      <c r="EP283" s="1"/>
      <c r="EQ283" s="1"/>
      <c r="ER283" s="1"/>
      <c r="ES283" s="1"/>
      <c r="ET283" s="1"/>
      <c r="EU283" s="1"/>
      <c r="EV283" s="1"/>
      <c r="EW283" s="1"/>
      <c r="EX283" s="1"/>
      <c r="EY283" s="1"/>
      <c r="EZ283" s="1"/>
      <c r="FA283" s="1"/>
      <c r="FB283" s="1"/>
      <c r="FC283" s="1"/>
      <c r="FD283" s="1"/>
      <c r="FE283" s="1"/>
      <c r="FF283" s="1"/>
      <c r="FG283" s="1"/>
      <c r="FH283" s="1"/>
      <c r="FI283" s="1"/>
      <c r="FJ283" s="1"/>
      <c r="FK283" s="1"/>
      <c r="FL283" s="1"/>
      <c r="FM283" s="1"/>
    </row>
    <row r="284" spans="1:169" s="2" customFormat="1" ht="40.9" customHeight="1">
      <c r="A284" s="1"/>
      <c r="B284" s="218"/>
      <c r="C284" s="129">
        <v>276</v>
      </c>
      <c r="D284" s="97" t="s">
        <v>17</v>
      </c>
      <c r="E284" s="29" t="s">
        <v>81</v>
      </c>
      <c r="F284" s="98" t="s">
        <v>597</v>
      </c>
      <c r="G284" s="29" t="s">
        <v>110</v>
      </c>
      <c r="H284" s="115">
        <f t="shared" si="4"/>
        <v>12500</v>
      </c>
      <c r="I284" s="99">
        <v>15000</v>
      </c>
      <c r="J284" s="97" t="s">
        <v>128</v>
      </c>
      <c r="K284" s="97" t="s">
        <v>21</v>
      </c>
      <c r="L284" s="45" t="s">
        <v>112</v>
      </c>
      <c r="M284" s="98" t="s">
        <v>34</v>
      </c>
      <c r="N284" s="98" t="s">
        <v>581</v>
      </c>
      <c r="O284" s="98"/>
      <c r="P284" s="45" t="s">
        <v>565</v>
      </c>
      <c r="Q284" s="100"/>
      <c r="R284" s="238"/>
      <c r="S284" s="18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  <c r="EE284" s="1"/>
      <c r="EF284" s="1"/>
      <c r="EG284" s="1"/>
      <c r="EH284" s="1"/>
      <c r="EI284" s="1"/>
      <c r="EJ284" s="1"/>
      <c r="EK284" s="1"/>
      <c r="EL284" s="1"/>
      <c r="EM284" s="1"/>
      <c r="EN284" s="1"/>
      <c r="EO284" s="1"/>
      <c r="EP284" s="1"/>
      <c r="EQ284" s="1"/>
      <c r="ER284" s="1"/>
      <c r="ES284" s="1"/>
      <c r="ET284" s="1"/>
      <c r="EU284" s="1"/>
      <c r="EV284" s="1"/>
      <c r="EW284" s="1"/>
      <c r="EX284" s="1"/>
      <c r="EY284" s="1"/>
      <c r="EZ284" s="1"/>
      <c r="FA284" s="1"/>
      <c r="FB284" s="1"/>
      <c r="FC284" s="1"/>
      <c r="FD284" s="1"/>
      <c r="FE284" s="1"/>
      <c r="FF284" s="1"/>
      <c r="FG284" s="1"/>
      <c r="FH284" s="1"/>
      <c r="FI284" s="1"/>
      <c r="FJ284" s="1"/>
      <c r="FK284" s="1"/>
      <c r="FL284" s="1"/>
      <c r="FM284" s="1"/>
    </row>
    <row r="285" spans="1:169" s="2" customFormat="1" ht="40.9" customHeight="1">
      <c r="A285" s="1"/>
      <c r="B285" s="218"/>
      <c r="C285" s="223">
        <v>277</v>
      </c>
      <c r="D285" s="97" t="s">
        <v>17</v>
      </c>
      <c r="E285" s="29" t="s">
        <v>599</v>
      </c>
      <c r="F285" s="98" t="s">
        <v>600</v>
      </c>
      <c r="G285" s="29" t="s">
        <v>110</v>
      </c>
      <c r="H285" s="115">
        <f t="shared" si="4"/>
        <v>33333.333333333336</v>
      </c>
      <c r="I285" s="99">
        <v>40000</v>
      </c>
      <c r="J285" s="97" t="s">
        <v>128</v>
      </c>
      <c r="K285" s="97" t="s">
        <v>21</v>
      </c>
      <c r="L285" s="45" t="s">
        <v>112</v>
      </c>
      <c r="M285" s="98" t="s">
        <v>34</v>
      </c>
      <c r="N285" s="98" t="s">
        <v>250</v>
      </c>
      <c r="O285" s="98"/>
      <c r="P285" s="45" t="s">
        <v>565</v>
      </c>
      <c r="Q285" s="100"/>
      <c r="R285" s="238"/>
      <c r="S285" s="18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  <c r="EA285" s="1"/>
      <c r="EB285" s="1"/>
      <c r="EC285" s="1"/>
      <c r="ED285" s="1"/>
      <c r="EE285" s="1"/>
      <c r="EF285" s="1"/>
      <c r="EG285" s="1"/>
      <c r="EH285" s="1"/>
      <c r="EI285" s="1"/>
      <c r="EJ285" s="1"/>
      <c r="EK285" s="1"/>
      <c r="EL285" s="1"/>
      <c r="EM285" s="1"/>
      <c r="EN285" s="1"/>
      <c r="EO285" s="1"/>
      <c r="EP285" s="1"/>
      <c r="EQ285" s="1"/>
      <c r="ER285" s="1"/>
      <c r="ES285" s="1"/>
      <c r="ET285" s="1"/>
      <c r="EU285" s="1"/>
      <c r="EV285" s="1"/>
      <c r="EW285" s="1"/>
      <c r="EX285" s="1"/>
      <c r="EY285" s="1"/>
      <c r="EZ285" s="1"/>
      <c r="FA285" s="1"/>
      <c r="FB285" s="1"/>
      <c r="FC285" s="1"/>
      <c r="FD285" s="1"/>
      <c r="FE285" s="1"/>
      <c r="FF285" s="1"/>
      <c r="FG285" s="1"/>
      <c r="FH285" s="1"/>
      <c r="FI285" s="1"/>
      <c r="FJ285" s="1"/>
      <c r="FK285" s="1"/>
      <c r="FL285" s="1"/>
      <c r="FM285" s="1"/>
    </row>
    <row r="286" spans="1:169" s="2" customFormat="1" ht="40.9" customHeight="1">
      <c r="A286" s="1"/>
      <c r="B286" s="218"/>
      <c r="C286" s="129">
        <v>278</v>
      </c>
      <c r="D286" s="97" t="s">
        <v>17</v>
      </c>
      <c r="E286" s="29" t="s">
        <v>645</v>
      </c>
      <c r="F286" s="98" t="s">
        <v>626</v>
      </c>
      <c r="G286" s="29" t="s">
        <v>110</v>
      </c>
      <c r="H286" s="115">
        <f t="shared" si="4"/>
        <v>18333.333333333336</v>
      </c>
      <c r="I286" s="99">
        <v>22000</v>
      </c>
      <c r="J286" s="97" t="s">
        <v>128</v>
      </c>
      <c r="K286" s="97" t="s">
        <v>21</v>
      </c>
      <c r="L286" s="45" t="s">
        <v>112</v>
      </c>
      <c r="M286" s="98" t="s">
        <v>34</v>
      </c>
      <c r="N286" s="98" t="s">
        <v>581</v>
      </c>
      <c r="O286" s="98"/>
      <c r="P286" s="45" t="s">
        <v>565</v>
      </c>
      <c r="Q286" s="100"/>
      <c r="R286" s="238"/>
      <c r="S286" s="18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  <c r="EA286" s="1"/>
      <c r="EB286" s="1"/>
      <c r="EC286" s="1"/>
      <c r="ED286" s="1"/>
      <c r="EE286" s="1"/>
      <c r="EF286" s="1"/>
      <c r="EG286" s="1"/>
      <c r="EH286" s="1"/>
      <c r="EI286" s="1"/>
      <c r="EJ286" s="1"/>
      <c r="EK286" s="1"/>
      <c r="EL286" s="1"/>
      <c r="EM286" s="1"/>
      <c r="EN286" s="1"/>
      <c r="EO286" s="1"/>
      <c r="EP286" s="1"/>
      <c r="EQ286" s="1"/>
      <c r="ER286" s="1"/>
      <c r="ES286" s="1"/>
      <c r="ET286" s="1"/>
      <c r="EU286" s="1"/>
      <c r="EV286" s="1"/>
      <c r="EW286" s="1"/>
      <c r="EX286" s="1"/>
      <c r="EY286" s="1"/>
      <c r="EZ286" s="1"/>
      <c r="FA286" s="1"/>
      <c r="FB286" s="1"/>
      <c r="FC286" s="1"/>
      <c r="FD286" s="1"/>
      <c r="FE286" s="1"/>
      <c r="FF286" s="1"/>
      <c r="FG286" s="1"/>
      <c r="FH286" s="1"/>
      <c r="FI286" s="1"/>
      <c r="FJ286" s="1"/>
      <c r="FK286" s="1"/>
      <c r="FL286" s="1"/>
      <c r="FM286" s="1"/>
    </row>
    <row r="287" spans="1:169" customFormat="1" ht="40.9" customHeight="1">
      <c r="A287" s="1"/>
      <c r="B287" s="220"/>
      <c r="C287" s="211">
        <v>279</v>
      </c>
      <c r="D287" s="31" t="s">
        <v>189</v>
      </c>
      <c r="E287" s="31" t="s">
        <v>189</v>
      </c>
      <c r="F287" s="49" t="s">
        <v>420</v>
      </c>
      <c r="G287" s="31" t="s">
        <v>19</v>
      </c>
      <c r="H287" s="273">
        <f t="shared" si="4"/>
        <v>6165183.4833333334</v>
      </c>
      <c r="I287" s="48">
        <v>7398220.1799999997</v>
      </c>
      <c r="J287" s="31" t="s">
        <v>20</v>
      </c>
      <c r="K287" s="31" t="s">
        <v>21</v>
      </c>
      <c r="L287" s="63" t="s">
        <v>192</v>
      </c>
      <c r="M287" s="49" t="s">
        <v>73</v>
      </c>
      <c r="N287" s="49" t="s">
        <v>193</v>
      </c>
      <c r="O287" s="49"/>
      <c r="P287" s="49" t="s">
        <v>342</v>
      </c>
      <c r="Q287" s="6"/>
      <c r="R287" s="238"/>
      <c r="S287" s="18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  <c r="EA287" s="1"/>
      <c r="EB287" s="1"/>
      <c r="EC287" s="1"/>
      <c r="ED287" s="1"/>
      <c r="EE287" s="1"/>
      <c r="EF287" s="1"/>
      <c r="EG287" s="1"/>
      <c r="EH287" s="1"/>
      <c r="EI287" s="1"/>
      <c r="EJ287" s="1"/>
      <c r="EK287" s="1"/>
      <c r="EL287" s="1"/>
      <c r="EM287" s="1"/>
      <c r="EN287" s="1"/>
      <c r="EO287" s="1"/>
      <c r="EP287" s="1"/>
      <c r="EQ287" s="1"/>
      <c r="ER287" s="1"/>
      <c r="ES287" s="1"/>
      <c r="ET287" s="1"/>
      <c r="EU287" s="1"/>
      <c r="EV287" s="1"/>
      <c r="EW287" s="1"/>
      <c r="EX287" s="1"/>
      <c r="EY287" s="1"/>
      <c r="EZ287" s="1"/>
      <c r="FA287" s="1"/>
      <c r="FB287" s="1"/>
      <c r="FC287" s="1"/>
      <c r="FD287" s="1"/>
      <c r="FE287" s="1"/>
      <c r="FF287" s="1"/>
      <c r="FG287" s="1"/>
      <c r="FH287" s="1"/>
      <c r="FI287" s="1"/>
      <c r="FJ287" s="1"/>
      <c r="FK287" s="1"/>
      <c r="FL287" s="1"/>
      <c r="FM287" s="1"/>
    </row>
    <row r="288" spans="1:169" customFormat="1" ht="40.9" customHeight="1">
      <c r="A288" s="1"/>
      <c r="B288" s="220"/>
      <c r="C288" s="211">
        <v>280</v>
      </c>
      <c r="D288" s="31" t="s">
        <v>189</v>
      </c>
      <c r="E288" s="31" t="s">
        <v>189</v>
      </c>
      <c r="F288" s="49" t="s">
        <v>420</v>
      </c>
      <c r="G288" s="31" t="s">
        <v>19</v>
      </c>
      <c r="H288" s="273">
        <f t="shared" si="4"/>
        <v>916666.66666666674</v>
      </c>
      <c r="I288" s="48">
        <v>1100000</v>
      </c>
      <c r="J288" s="31" t="s">
        <v>128</v>
      </c>
      <c r="K288" s="31" t="s">
        <v>21</v>
      </c>
      <c r="L288" s="63" t="s">
        <v>192</v>
      </c>
      <c r="M288" s="49" t="s">
        <v>73</v>
      </c>
      <c r="N288" s="49" t="s">
        <v>193</v>
      </c>
      <c r="O288" s="49"/>
      <c r="P288" s="49" t="s">
        <v>189</v>
      </c>
      <c r="Q288" s="6"/>
      <c r="R288" s="238"/>
      <c r="S288" s="18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  <c r="EB288" s="1"/>
      <c r="EC288" s="1"/>
      <c r="ED288" s="1"/>
      <c r="EE288" s="1"/>
      <c r="EF288" s="1"/>
      <c r="EG288" s="1"/>
      <c r="EH288" s="1"/>
      <c r="EI288" s="1"/>
      <c r="EJ288" s="1"/>
      <c r="EK288" s="1"/>
      <c r="EL288" s="1"/>
      <c r="EM288" s="1"/>
      <c r="EN288" s="1"/>
      <c r="EO288" s="1"/>
      <c r="EP288" s="1"/>
      <c r="EQ288" s="1"/>
      <c r="ER288" s="1"/>
      <c r="ES288" s="1"/>
      <c r="ET288" s="1"/>
      <c r="EU288" s="1"/>
      <c r="EV288" s="1"/>
      <c r="EW288" s="1"/>
      <c r="EX288" s="1"/>
      <c r="EY288" s="1"/>
      <c r="EZ288" s="1"/>
      <c r="FA288" s="1"/>
      <c r="FB288" s="1"/>
      <c r="FC288" s="1"/>
      <c r="FD288" s="1"/>
      <c r="FE288" s="1"/>
      <c r="FF288" s="1"/>
      <c r="FG288" s="1"/>
      <c r="FH288" s="1"/>
      <c r="FI288" s="1"/>
      <c r="FJ288" s="1"/>
      <c r="FK288" s="1"/>
      <c r="FL288" s="1"/>
      <c r="FM288" s="1"/>
    </row>
    <row r="289" spans="1:169" customFormat="1" ht="40.9" customHeight="1">
      <c r="A289" s="1"/>
      <c r="B289" s="220"/>
      <c r="C289" s="211">
        <v>281</v>
      </c>
      <c r="D289" s="31" t="s">
        <v>189</v>
      </c>
      <c r="E289" s="31" t="s">
        <v>189</v>
      </c>
      <c r="F289" s="49" t="s">
        <v>421</v>
      </c>
      <c r="G289" s="31" t="s">
        <v>19</v>
      </c>
      <c r="H289" s="273">
        <f t="shared" si="4"/>
        <v>3950158.3333333335</v>
      </c>
      <c r="I289" s="48">
        <v>4740190</v>
      </c>
      <c r="J289" s="31" t="s">
        <v>20</v>
      </c>
      <c r="K289" s="31" t="s">
        <v>21</v>
      </c>
      <c r="L289" s="63" t="s">
        <v>192</v>
      </c>
      <c r="M289" s="49" t="s">
        <v>73</v>
      </c>
      <c r="N289" s="49" t="s">
        <v>193</v>
      </c>
      <c r="O289" s="49"/>
      <c r="P289" s="49" t="s">
        <v>342</v>
      </c>
      <c r="Q289" s="6"/>
      <c r="R289" s="238"/>
      <c r="S289" s="18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1"/>
      <c r="EA289" s="1"/>
      <c r="EB289" s="1"/>
      <c r="EC289" s="1"/>
      <c r="ED289" s="1"/>
      <c r="EE289" s="1"/>
      <c r="EF289" s="1"/>
      <c r="EG289" s="1"/>
      <c r="EH289" s="1"/>
      <c r="EI289" s="1"/>
      <c r="EJ289" s="1"/>
      <c r="EK289" s="1"/>
      <c r="EL289" s="1"/>
      <c r="EM289" s="1"/>
      <c r="EN289" s="1"/>
      <c r="EO289" s="1"/>
      <c r="EP289" s="1"/>
      <c r="EQ289" s="1"/>
      <c r="ER289" s="1"/>
      <c r="ES289" s="1"/>
      <c r="ET289" s="1"/>
      <c r="EU289" s="1"/>
      <c r="EV289" s="1"/>
      <c r="EW289" s="1"/>
      <c r="EX289" s="1"/>
      <c r="EY289" s="1"/>
      <c r="EZ289" s="1"/>
      <c r="FA289" s="1"/>
      <c r="FB289" s="1"/>
      <c r="FC289" s="1"/>
      <c r="FD289" s="1"/>
      <c r="FE289" s="1"/>
      <c r="FF289" s="1"/>
      <c r="FG289" s="1"/>
      <c r="FH289" s="1"/>
      <c r="FI289" s="1"/>
      <c r="FJ289" s="1"/>
      <c r="FK289" s="1"/>
      <c r="FL289" s="1"/>
      <c r="FM289" s="1"/>
    </row>
    <row r="290" spans="1:169" customFormat="1" ht="40.9" customHeight="1">
      <c r="A290" s="1"/>
      <c r="B290" s="220"/>
      <c r="C290" s="211">
        <v>282</v>
      </c>
      <c r="D290" s="31" t="s">
        <v>189</v>
      </c>
      <c r="E290" s="31" t="s">
        <v>189</v>
      </c>
      <c r="F290" s="49" t="s">
        <v>421</v>
      </c>
      <c r="G290" s="31" t="s">
        <v>19</v>
      </c>
      <c r="H290" s="273">
        <f t="shared" si="4"/>
        <v>1416666.6666666667</v>
      </c>
      <c r="I290" s="48">
        <v>1700000</v>
      </c>
      <c r="J290" s="31" t="s">
        <v>128</v>
      </c>
      <c r="K290" s="31" t="s">
        <v>21</v>
      </c>
      <c r="L290" s="63" t="s">
        <v>192</v>
      </c>
      <c r="M290" s="49" t="s">
        <v>73</v>
      </c>
      <c r="N290" s="49" t="s">
        <v>193</v>
      </c>
      <c r="O290" s="49"/>
      <c r="P290" s="49" t="s">
        <v>189</v>
      </c>
      <c r="Q290" s="6"/>
      <c r="R290" s="238"/>
      <c r="S290" s="18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1"/>
      <c r="EA290" s="1"/>
      <c r="EB290" s="1"/>
      <c r="EC290" s="1"/>
      <c r="ED290" s="1"/>
      <c r="EE290" s="1"/>
      <c r="EF290" s="1"/>
      <c r="EG290" s="1"/>
      <c r="EH290" s="1"/>
      <c r="EI290" s="1"/>
      <c r="EJ290" s="1"/>
      <c r="EK290" s="1"/>
      <c r="EL290" s="1"/>
      <c r="EM290" s="1"/>
      <c r="EN290" s="1"/>
      <c r="EO290" s="1"/>
      <c r="EP290" s="1"/>
      <c r="EQ290" s="1"/>
      <c r="ER290" s="1"/>
      <c r="ES290" s="1"/>
      <c r="ET290" s="1"/>
      <c r="EU290" s="1"/>
      <c r="EV290" s="1"/>
      <c r="EW290" s="1"/>
      <c r="EX290" s="1"/>
      <c r="EY290" s="1"/>
      <c r="EZ290" s="1"/>
      <c r="FA290" s="1"/>
      <c r="FB290" s="1"/>
      <c r="FC290" s="1"/>
      <c r="FD290" s="1"/>
      <c r="FE290" s="1"/>
      <c r="FF290" s="1"/>
      <c r="FG290" s="1"/>
      <c r="FH290" s="1"/>
      <c r="FI290" s="1"/>
      <c r="FJ290" s="1"/>
      <c r="FK290" s="1"/>
      <c r="FL290" s="1"/>
      <c r="FM290" s="1"/>
    </row>
    <row r="291" spans="1:169" customFormat="1" ht="40.9" customHeight="1">
      <c r="A291" s="1"/>
      <c r="B291" s="220"/>
      <c r="C291" s="211">
        <v>283</v>
      </c>
      <c r="D291" s="31" t="s">
        <v>189</v>
      </c>
      <c r="E291" s="31" t="s">
        <v>189</v>
      </c>
      <c r="F291" s="49" t="s">
        <v>204</v>
      </c>
      <c r="G291" s="31" t="s">
        <v>19</v>
      </c>
      <c r="H291" s="273">
        <f t="shared" si="4"/>
        <v>4234021.5583333336</v>
      </c>
      <c r="I291" s="48">
        <v>5080825.87</v>
      </c>
      <c r="J291" s="31" t="s">
        <v>128</v>
      </c>
      <c r="K291" s="31" t="s">
        <v>21</v>
      </c>
      <c r="L291" s="63" t="s">
        <v>196</v>
      </c>
      <c r="M291" s="49" t="s">
        <v>73</v>
      </c>
      <c r="N291" s="49" t="s">
        <v>191</v>
      </c>
      <c r="O291" s="49"/>
      <c r="P291" s="49" t="s">
        <v>189</v>
      </c>
      <c r="Q291" s="6"/>
      <c r="R291" s="238"/>
      <c r="S291" s="18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  <c r="DY291" s="1"/>
      <c r="DZ291" s="1"/>
      <c r="EA291" s="1"/>
      <c r="EB291" s="1"/>
      <c r="EC291" s="1"/>
      <c r="ED291" s="1"/>
      <c r="EE291" s="1"/>
      <c r="EF291" s="1"/>
      <c r="EG291" s="1"/>
      <c r="EH291" s="1"/>
      <c r="EI291" s="1"/>
      <c r="EJ291" s="1"/>
      <c r="EK291" s="1"/>
      <c r="EL291" s="1"/>
      <c r="EM291" s="1"/>
      <c r="EN291" s="1"/>
      <c r="EO291" s="1"/>
      <c r="EP291" s="1"/>
      <c r="EQ291" s="1"/>
      <c r="ER291" s="1"/>
      <c r="ES291" s="1"/>
      <c r="ET291" s="1"/>
      <c r="EU291" s="1"/>
      <c r="EV291" s="1"/>
      <c r="EW291" s="1"/>
      <c r="EX291" s="1"/>
      <c r="EY291" s="1"/>
      <c r="EZ291" s="1"/>
      <c r="FA291" s="1"/>
      <c r="FB291" s="1"/>
      <c r="FC291" s="1"/>
      <c r="FD291" s="1"/>
      <c r="FE291" s="1"/>
      <c r="FF291" s="1"/>
      <c r="FG291" s="1"/>
      <c r="FH291" s="1"/>
      <c r="FI291" s="1"/>
      <c r="FJ291" s="1"/>
      <c r="FK291" s="1"/>
      <c r="FL291" s="1"/>
      <c r="FM291" s="1"/>
    </row>
    <row r="292" spans="1:169" customFormat="1" ht="40.9" customHeight="1">
      <c r="A292" s="1"/>
      <c r="B292" s="220"/>
      <c r="C292" s="211">
        <v>284</v>
      </c>
      <c r="D292" s="31" t="s">
        <v>189</v>
      </c>
      <c r="E292" s="31" t="s">
        <v>189</v>
      </c>
      <c r="F292" s="49" t="s">
        <v>422</v>
      </c>
      <c r="G292" s="31" t="s">
        <v>19</v>
      </c>
      <c r="H292" s="273">
        <f t="shared" si="4"/>
        <v>10049324.166666668</v>
      </c>
      <c r="I292" s="48">
        <v>12059189</v>
      </c>
      <c r="J292" s="31" t="s">
        <v>20</v>
      </c>
      <c r="K292" s="31" t="s">
        <v>21</v>
      </c>
      <c r="L292" s="63" t="s">
        <v>192</v>
      </c>
      <c r="M292" s="49" t="s">
        <v>73</v>
      </c>
      <c r="N292" s="49" t="s">
        <v>423</v>
      </c>
      <c r="O292" s="49"/>
      <c r="P292" s="49" t="s">
        <v>342</v>
      </c>
      <c r="Q292" s="6"/>
      <c r="R292" s="238"/>
      <c r="S292" s="18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  <c r="DZ292" s="1"/>
      <c r="EA292" s="1"/>
      <c r="EB292" s="1"/>
      <c r="EC292" s="1"/>
      <c r="ED292" s="1"/>
      <c r="EE292" s="1"/>
      <c r="EF292" s="1"/>
      <c r="EG292" s="1"/>
      <c r="EH292" s="1"/>
      <c r="EI292" s="1"/>
      <c r="EJ292" s="1"/>
      <c r="EK292" s="1"/>
      <c r="EL292" s="1"/>
      <c r="EM292" s="1"/>
      <c r="EN292" s="1"/>
      <c r="EO292" s="1"/>
      <c r="EP292" s="1"/>
      <c r="EQ292" s="1"/>
      <c r="ER292" s="1"/>
      <c r="ES292" s="1"/>
      <c r="ET292" s="1"/>
      <c r="EU292" s="1"/>
      <c r="EV292" s="1"/>
      <c r="EW292" s="1"/>
      <c r="EX292" s="1"/>
      <c r="EY292" s="1"/>
      <c r="EZ292" s="1"/>
      <c r="FA292" s="1"/>
      <c r="FB292" s="1"/>
      <c r="FC292" s="1"/>
      <c r="FD292" s="1"/>
      <c r="FE292" s="1"/>
      <c r="FF292" s="1"/>
      <c r="FG292" s="1"/>
      <c r="FH292" s="1"/>
      <c r="FI292" s="1"/>
      <c r="FJ292" s="1"/>
      <c r="FK292" s="1"/>
      <c r="FL292" s="1"/>
      <c r="FM292" s="1"/>
    </row>
    <row r="293" spans="1:169" customFormat="1" ht="40.9" customHeight="1">
      <c r="A293" s="1"/>
      <c r="B293" s="220"/>
      <c r="C293" s="211">
        <v>285</v>
      </c>
      <c r="D293" s="31" t="s">
        <v>189</v>
      </c>
      <c r="E293" s="31" t="s">
        <v>189</v>
      </c>
      <c r="F293" s="49" t="s">
        <v>422</v>
      </c>
      <c r="G293" s="31" t="s">
        <v>19</v>
      </c>
      <c r="H293" s="273">
        <f t="shared" si="4"/>
        <v>3333333.3333333335</v>
      </c>
      <c r="I293" s="48">
        <v>4000000</v>
      </c>
      <c r="J293" s="31" t="s">
        <v>128</v>
      </c>
      <c r="K293" s="31" t="s">
        <v>21</v>
      </c>
      <c r="L293" s="63" t="s">
        <v>192</v>
      </c>
      <c r="M293" s="49" t="s">
        <v>73</v>
      </c>
      <c r="N293" s="49" t="s">
        <v>423</v>
      </c>
      <c r="O293" s="49"/>
      <c r="P293" s="49" t="s">
        <v>189</v>
      </c>
      <c r="Q293" s="6"/>
      <c r="R293" s="238"/>
      <c r="S293" s="18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  <c r="DY293" s="1"/>
      <c r="DZ293" s="1"/>
      <c r="EA293" s="1"/>
      <c r="EB293" s="1"/>
      <c r="EC293" s="1"/>
      <c r="ED293" s="1"/>
      <c r="EE293" s="1"/>
      <c r="EF293" s="1"/>
      <c r="EG293" s="1"/>
      <c r="EH293" s="1"/>
      <c r="EI293" s="1"/>
      <c r="EJ293" s="1"/>
      <c r="EK293" s="1"/>
      <c r="EL293" s="1"/>
      <c r="EM293" s="1"/>
      <c r="EN293" s="1"/>
      <c r="EO293" s="1"/>
      <c r="EP293" s="1"/>
      <c r="EQ293" s="1"/>
      <c r="ER293" s="1"/>
      <c r="ES293" s="1"/>
      <c r="ET293" s="1"/>
      <c r="EU293" s="1"/>
      <c r="EV293" s="1"/>
      <c r="EW293" s="1"/>
      <c r="EX293" s="1"/>
      <c r="EY293" s="1"/>
      <c r="EZ293" s="1"/>
      <c r="FA293" s="1"/>
      <c r="FB293" s="1"/>
      <c r="FC293" s="1"/>
      <c r="FD293" s="1"/>
      <c r="FE293" s="1"/>
      <c r="FF293" s="1"/>
      <c r="FG293" s="1"/>
      <c r="FH293" s="1"/>
      <c r="FI293" s="1"/>
      <c r="FJ293" s="1"/>
      <c r="FK293" s="1"/>
      <c r="FL293" s="1"/>
      <c r="FM293" s="1"/>
    </row>
    <row r="294" spans="1:169" customFormat="1" ht="40.9" customHeight="1">
      <c r="A294" s="1"/>
      <c r="B294" s="220"/>
      <c r="C294" s="211">
        <v>286</v>
      </c>
      <c r="D294" s="31" t="s">
        <v>189</v>
      </c>
      <c r="E294" s="31" t="s">
        <v>189</v>
      </c>
      <c r="F294" s="49" t="s">
        <v>199</v>
      </c>
      <c r="G294" s="31" t="s">
        <v>19</v>
      </c>
      <c r="H294" s="273">
        <f t="shared" si="4"/>
        <v>6245833.333333334</v>
      </c>
      <c r="I294" s="48">
        <v>7495000</v>
      </c>
      <c r="J294" s="31" t="s">
        <v>128</v>
      </c>
      <c r="K294" s="31" t="s">
        <v>21</v>
      </c>
      <c r="L294" s="63" t="s">
        <v>192</v>
      </c>
      <c r="M294" s="49" t="s">
        <v>73</v>
      </c>
      <c r="N294" s="49" t="s">
        <v>193</v>
      </c>
      <c r="O294" s="49"/>
      <c r="P294" s="49" t="s">
        <v>189</v>
      </c>
      <c r="Q294" s="6"/>
      <c r="R294" s="238"/>
      <c r="S294" s="18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  <c r="DZ294" s="1"/>
      <c r="EA294" s="1"/>
      <c r="EB294" s="1"/>
      <c r="EC294" s="1"/>
      <c r="ED294" s="1"/>
      <c r="EE294" s="1"/>
      <c r="EF294" s="1"/>
      <c r="EG294" s="1"/>
      <c r="EH294" s="1"/>
      <c r="EI294" s="1"/>
      <c r="EJ294" s="1"/>
      <c r="EK294" s="1"/>
      <c r="EL294" s="1"/>
      <c r="EM294" s="1"/>
      <c r="EN294" s="1"/>
      <c r="EO294" s="1"/>
      <c r="EP294" s="1"/>
      <c r="EQ294" s="1"/>
      <c r="ER294" s="1"/>
      <c r="ES294" s="1"/>
      <c r="ET294" s="1"/>
      <c r="EU294" s="1"/>
      <c r="EV294" s="1"/>
      <c r="EW294" s="1"/>
      <c r="EX294" s="1"/>
      <c r="EY294" s="1"/>
      <c r="EZ294" s="1"/>
      <c r="FA294" s="1"/>
      <c r="FB294" s="1"/>
      <c r="FC294" s="1"/>
      <c r="FD294" s="1"/>
      <c r="FE294" s="1"/>
      <c r="FF294" s="1"/>
      <c r="FG294" s="1"/>
      <c r="FH294" s="1"/>
      <c r="FI294" s="1"/>
      <c r="FJ294" s="1"/>
      <c r="FK294" s="1"/>
      <c r="FL294" s="1"/>
      <c r="FM294" s="1"/>
    </row>
    <row r="295" spans="1:169" customFormat="1" ht="40.9" customHeight="1">
      <c r="A295" s="1"/>
      <c r="B295" s="220"/>
      <c r="C295" s="211">
        <v>287</v>
      </c>
      <c r="D295" s="31" t="s">
        <v>189</v>
      </c>
      <c r="E295" s="31" t="s">
        <v>189</v>
      </c>
      <c r="F295" s="49" t="s">
        <v>198</v>
      </c>
      <c r="G295" s="31" t="s">
        <v>19</v>
      </c>
      <c r="H295" s="273">
        <f t="shared" si="4"/>
        <v>6666666.666666667</v>
      </c>
      <c r="I295" s="48">
        <v>8000000</v>
      </c>
      <c r="J295" s="31" t="s">
        <v>128</v>
      </c>
      <c r="K295" s="31" t="s">
        <v>21</v>
      </c>
      <c r="L295" s="63" t="s">
        <v>192</v>
      </c>
      <c r="M295" s="49" t="s">
        <v>73</v>
      </c>
      <c r="N295" s="49" t="s">
        <v>193</v>
      </c>
      <c r="O295" s="49"/>
      <c r="P295" s="49" t="s">
        <v>189</v>
      </c>
      <c r="Q295" s="6"/>
      <c r="R295" s="238"/>
      <c r="S295" s="18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  <c r="DY295" s="1"/>
      <c r="DZ295" s="1"/>
      <c r="EA295" s="1"/>
      <c r="EB295" s="1"/>
      <c r="EC295" s="1"/>
      <c r="ED295" s="1"/>
      <c r="EE295" s="1"/>
      <c r="EF295" s="1"/>
      <c r="EG295" s="1"/>
      <c r="EH295" s="1"/>
      <c r="EI295" s="1"/>
      <c r="EJ295" s="1"/>
      <c r="EK295" s="1"/>
      <c r="EL295" s="1"/>
      <c r="EM295" s="1"/>
      <c r="EN295" s="1"/>
      <c r="EO295" s="1"/>
      <c r="EP295" s="1"/>
      <c r="EQ295" s="1"/>
      <c r="ER295" s="1"/>
      <c r="ES295" s="1"/>
      <c r="ET295" s="1"/>
      <c r="EU295" s="1"/>
      <c r="EV295" s="1"/>
      <c r="EW295" s="1"/>
      <c r="EX295" s="1"/>
      <c r="EY295" s="1"/>
      <c r="EZ295" s="1"/>
      <c r="FA295" s="1"/>
      <c r="FB295" s="1"/>
      <c r="FC295" s="1"/>
      <c r="FD295" s="1"/>
      <c r="FE295" s="1"/>
      <c r="FF295" s="1"/>
      <c r="FG295" s="1"/>
      <c r="FH295" s="1"/>
      <c r="FI295" s="1"/>
      <c r="FJ295" s="1"/>
      <c r="FK295" s="1"/>
      <c r="FL295" s="1"/>
      <c r="FM295" s="1"/>
    </row>
    <row r="296" spans="1:169" customFormat="1" ht="40.9" customHeight="1">
      <c r="A296" s="1"/>
      <c r="B296" s="220"/>
      <c r="C296" s="211">
        <v>288</v>
      </c>
      <c r="D296" s="31" t="s">
        <v>189</v>
      </c>
      <c r="E296" s="31" t="s">
        <v>189</v>
      </c>
      <c r="F296" s="49" t="s">
        <v>432</v>
      </c>
      <c r="G296" s="31" t="s">
        <v>19</v>
      </c>
      <c r="H296" s="273">
        <f t="shared" si="4"/>
        <v>875000</v>
      </c>
      <c r="I296" s="48">
        <v>1050000</v>
      </c>
      <c r="J296" s="31" t="s">
        <v>128</v>
      </c>
      <c r="K296" s="31" t="s">
        <v>21</v>
      </c>
      <c r="L296" s="63" t="s">
        <v>190</v>
      </c>
      <c r="M296" s="49" t="s">
        <v>73</v>
      </c>
      <c r="N296" s="49" t="s">
        <v>193</v>
      </c>
      <c r="O296" s="49"/>
      <c r="P296" s="49" t="s">
        <v>189</v>
      </c>
      <c r="Q296" s="6"/>
      <c r="R296" s="238"/>
      <c r="S296" s="18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  <c r="DY296" s="1"/>
      <c r="DZ296" s="1"/>
      <c r="EA296" s="1"/>
      <c r="EB296" s="1"/>
      <c r="EC296" s="1"/>
      <c r="ED296" s="1"/>
      <c r="EE296" s="1"/>
      <c r="EF296" s="1"/>
      <c r="EG296" s="1"/>
      <c r="EH296" s="1"/>
      <c r="EI296" s="1"/>
      <c r="EJ296" s="1"/>
      <c r="EK296" s="1"/>
      <c r="EL296" s="1"/>
      <c r="EM296" s="1"/>
      <c r="EN296" s="1"/>
      <c r="EO296" s="1"/>
      <c r="EP296" s="1"/>
      <c r="EQ296" s="1"/>
      <c r="ER296" s="1"/>
      <c r="ES296" s="1"/>
      <c r="ET296" s="1"/>
      <c r="EU296" s="1"/>
      <c r="EV296" s="1"/>
      <c r="EW296" s="1"/>
      <c r="EX296" s="1"/>
      <c r="EY296" s="1"/>
      <c r="EZ296" s="1"/>
      <c r="FA296" s="1"/>
      <c r="FB296" s="1"/>
      <c r="FC296" s="1"/>
      <c r="FD296" s="1"/>
      <c r="FE296" s="1"/>
      <c r="FF296" s="1"/>
      <c r="FG296" s="1"/>
      <c r="FH296" s="1"/>
      <c r="FI296" s="1"/>
      <c r="FJ296" s="1"/>
      <c r="FK296" s="1"/>
      <c r="FL296" s="1"/>
      <c r="FM296" s="1"/>
    </row>
    <row r="297" spans="1:169" customFormat="1" ht="40.9" customHeight="1">
      <c r="A297" s="1"/>
      <c r="B297" s="220"/>
      <c r="C297" s="211">
        <v>289</v>
      </c>
      <c r="D297" s="31" t="s">
        <v>189</v>
      </c>
      <c r="E297" s="31" t="s">
        <v>189</v>
      </c>
      <c r="F297" s="49" t="s">
        <v>430</v>
      </c>
      <c r="G297" s="31" t="s">
        <v>19</v>
      </c>
      <c r="H297" s="273">
        <f t="shared" si="4"/>
        <v>875000</v>
      </c>
      <c r="I297" s="48">
        <v>1050000</v>
      </c>
      <c r="J297" s="31" t="s">
        <v>128</v>
      </c>
      <c r="K297" s="31" t="s">
        <v>21</v>
      </c>
      <c r="L297" s="63" t="s">
        <v>190</v>
      </c>
      <c r="M297" s="49" t="s">
        <v>73</v>
      </c>
      <c r="N297" s="49" t="s">
        <v>193</v>
      </c>
      <c r="O297" s="49"/>
      <c r="P297" s="49" t="s">
        <v>189</v>
      </c>
      <c r="Q297" s="6"/>
      <c r="R297" s="238"/>
      <c r="S297" s="18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  <c r="EA297" s="1"/>
      <c r="EB297" s="1"/>
      <c r="EC297" s="1"/>
      <c r="ED297" s="1"/>
      <c r="EE297" s="1"/>
      <c r="EF297" s="1"/>
      <c r="EG297" s="1"/>
      <c r="EH297" s="1"/>
      <c r="EI297" s="1"/>
      <c r="EJ297" s="1"/>
      <c r="EK297" s="1"/>
      <c r="EL297" s="1"/>
      <c r="EM297" s="1"/>
      <c r="EN297" s="1"/>
      <c r="EO297" s="1"/>
      <c r="EP297" s="1"/>
      <c r="EQ297" s="1"/>
      <c r="ER297" s="1"/>
      <c r="ES297" s="1"/>
      <c r="ET297" s="1"/>
      <c r="EU297" s="1"/>
      <c r="EV297" s="1"/>
      <c r="EW297" s="1"/>
      <c r="EX297" s="1"/>
      <c r="EY297" s="1"/>
      <c r="EZ297" s="1"/>
      <c r="FA297" s="1"/>
      <c r="FB297" s="1"/>
      <c r="FC297" s="1"/>
      <c r="FD297" s="1"/>
      <c r="FE297" s="1"/>
      <c r="FF297" s="1"/>
      <c r="FG297" s="1"/>
      <c r="FH297" s="1"/>
      <c r="FI297" s="1"/>
      <c r="FJ297" s="1"/>
      <c r="FK297" s="1"/>
      <c r="FL297" s="1"/>
      <c r="FM297" s="1"/>
    </row>
    <row r="298" spans="1:169" customFormat="1" ht="40.9" customHeight="1">
      <c r="A298" s="1"/>
      <c r="B298" s="220"/>
      <c r="C298" s="211">
        <v>290</v>
      </c>
      <c r="D298" s="31" t="s">
        <v>189</v>
      </c>
      <c r="E298" s="31" t="s">
        <v>189</v>
      </c>
      <c r="F298" s="49" t="s">
        <v>457</v>
      </c>
      <c r="G298" s="31" t="s">
        <v>19</v>
      </c>
      <c r="H298" s="273">
        <f t="shared" si="4"/>
        <v>1964285</v>
      </c>
      <c r="I298" s="48">
        <v>2357142</v>
      </c>
      <c r="J298" s="31" t="s">
        <v>128</v>
      </c>
      <c r="K298" s="31" t="s">
        <v>21</v>
      </c>
      <c r="L298" s="63" t="s">
        <v>190</v>
      </c>
      <c r="M298" s="49" t="s">
        <v>73</v>
      </c>
      <c r="N298" s="49" t="s">
        <v>191</v>
      </c>
      <c r="O298" s="49"/>
      <c r="P298" s="49" t="s">
        <v>189</v>
      </c>
      <c r="Q298" s="6"/>
      <c r="R298" s="238"/>
      <c r="S298" s="18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  <c r="EA298" s="1"/>
      <c r="EB298" s="1"/>
      <c r="EC298" s="1"/>
      <c r="ED298" s="1"/>
      <c r="EE298" s="1"/>
      <c r="EF298" s="1"/>
      <c r="EG298" s="1"/>
      <c r="EH298" s="1"/>
      <c r="EI298" s="1"/>
      <c r="EJ298" s="1"/>
      <c r="EK298" s="1"/>
      <c r="EL298" s="1"/>
      <c r="EM298" s="1"/>
      <c r="EN298" s="1"/>
      <c r="EO298" s="1"/>
      <c r="EP298" s="1"/>
      <c r="EQ298" s="1"/>
      <c r="ER298" s="1"/>
      <c r="ES298" s="1"/>
      <c r="ET298" s="1"/>
      <c r="EU298" s="1"/>
      <c r="EV298" s="1"/>
      <c r="EW298" s="1"/>
      <c r="EX298" s="1"/>
      <c r="EY298" s="1"/>
      <c r="EZ298" s="1"/>
      <c r="FA298" s="1"/>
      <c r="FB298" s="1"/>
      <c r="FC298" s="1"/>
      <c r="FD298" s="1"/>
      <c r="FE298" s="1"/>
      <c r="FF298" s="1"/>
      <c r="FG298" s="1"/>
      <c r="FH298" s="1"/>
      <c r="FI298" s="1"/>
      <c r="FJ298" s="1"/>
      <c r="FK298" s="1"/>
      <c r="FL298" s="1"/>
      <c r="FM298" s="1"/>
    </row>
    <row r="299" spans="1:169" customFormat="1" ht="40.9" customHeight="1">
      <c r="A299" s="1"/>
      <c r="B299" s="220"/>
      <c r="C299" s="211">
        <v>291</v>
      </c>
      <c r="D299" s="31" t="s">
        <v>189</v>
      </c>
      <c r="E299" s="31" t="s">
        <v>189</v>
      </c>
      <c r="F299" s="49" t="s">
        <v>459</v>
      </c>
      <c r="G299" s="31" t="s">
        <v>19</v>
      </c>
      <c r="H299" s="273">
        <f t="shared" si="4"/>
        <v>1964285</v>
      </c>
      <c r="I299" s="48">
        <v>2357142</v>
      </c>
      <c r="J299" s="31" t="s">
        <v>128</v>
      </c>
      <c r="K299" s="31" t="s">
        <v>21</v>
      </c>
      <c r="L299" s="63" t="s">
        <v>190</v>
      </c>
      <c r="M299" s="49" t="s">
        <v>73</v>
      </c>
      <c r="N299" s="49" t="s">
        <v>191</v>
      </c>
      <c r="O299" s="49"/>
      <c r="P299" s="49" t="s">
        <v>189</v>
      </c>
      <c r="Q299" s="6"/>
      <c r="R299" s="238"/>
      <c r="S299" s="18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  <c r="EA299" s="1"/>
      <c r="EB299" s="1"/>
      <c r="EC299" s="1"/>
      <c r="ED299" s="1"/>
      <c r="EE299" s="1"/>
      <c r="EF299" s="1"/>
      <c r="EG299" s="1"/>
      <c r="EH299" s="1"/>
      <c r="EI299" s="1"/>
      <c r="EJ299" s="1"/>
      <c r="EK299" s="1"/>
      <c r="EL299" s="1"/>
      <c r="EM299" s="1"/>
      <c r="EN299" s="1"/>
      <c r="EO299" s="1"/>
      <c r="EP299" s="1"/>
      <c r="EQ299" s="1"/>
      <c r="ER299" s="1"/>
      <c r="ES299" s="1"/>
      <c r="ET299" s="1"/>
      <c r="EU299" s="1"/>
      <c r="EV299" s="1"/>
      <c r="EW299" s="1"/>
      <c r="EX299" s="1"/>
      <c r="EY299" s="1"/>
      <c r="EZ299" s="1"/>
      <c r="FA299" s="1"/>
      <c r="FB299" s="1"/>
      <c r="FC299" s="1"/>
      <c r="FD299" s="1"/>
      <c r="FE299" s="1"/>
      <c r="FF299" s="1"/>
      <c r="FG299" s="1"/>
      <c r="FH299" s="1"/>
      <c r="FI299" s="1"/>
      <c r="FJ299" s="1"/>
      <c r="FK299" s="1"/>
      <c r="FL299" s="1"/>
      <c r="FM299" s="1"/>
    </row>
    <row r="300" spans="1:169" customFormat="1" ht="40.9" customHeight="1">
      <c r="A300" s="1"/>
      <c r="B300" s="220"/>
      <c r="C300" s="211">
        <v>292</v>
      </c>
      <c r="D300" s="31" t="s">
        <v>189</v>
      </c>
      <c r="E300" s="31" t="s">
        <v>189</v>
      </c>
      <c r="F300" s="49" t="s">
        <v>429</v>
      </c>
      <c r="G300" s="31" t="s">
        <v>19</v>
      </c>
      <c r="H300" s="273">
        <f t="shared" si="4"/>
        <v>875000</v>
      </c>
      <c r="I300" s="48">
        <v>1050000</v>
      </c>
      <c r="J300" s="31" t="s">
        <v>128</v>
      </c>
      <c r="K300" s="31" t="s">
        <v>21</v>
      </c>
      <c r="L300" s="63" t="s">
        <v>190</v>
      </c>
      <c r="M300" s="49" t="s">
        <v>73</v>
      </c>
      <c r="N300" s="49" t="s">
        <v>193</v>
      </c>
      <c r="O300" s="49"/>
      <c r="P300" s="49" t="s">
        <v>189</v>
      </c>
      <c r="Q300" s="6"/>
      <c r="R300" s="238"/>
      <c r="S300" s="18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  <c r="ED300" s="1"/>
      <c r="EE300" s="1"/>
      <c r="EF300" s="1"/>
      <c r="EG300" s="1"/>
      <c r="EH300" s="1"/>
      <c r="EI300" s="1"/>
      <c r="EJ300" s="1"/>
      <c r="EK300" s="1"/>
      <c r="EL300" s="1"/>
      <c r="EM300" s="1"/>
      <c r="EN300" s="1"/>
      <c r="EO300" s="1"/>
      <c r="EP300" s="1"/>
      <c r="EQ300" s="1"/>
      <c r="ER300" s="1"/>
      <c r="ES300" s="1"/>
      <c r="ET300" s="1"/>
      <c r="EU300" s="1"/>
      <c r="EV300" s="1"/>
      <c r="EW300" s="1"/>
      <c r="EX300" s="1"/>
      <c r="EY300" s="1"/>
      <c r="EZ300" s="1"/>
      <c r="FA300" s="1"/>
      <c r="FB300" s="1"/>
      <c r="FC300" s="1"/>
      <c r="FD300" s="1"/>
      <c r="FE300" s="1"/>
      <c r="FF300" s="1"/>
      <c r="FG300" s="1"/>
      <c r="FH300" s="1"/>
      <c r="FI300" s="1"/>
      <c r="FJ300" s="1"/>
      <c r="FK300" s="1"/>
      <c r="FL300" s="1"/>
      <c r="FM300" s="1"/>
    </row>
    <row r="301" spans="1:169" customFormat="1" ht="40.9" customHeight="1">
      <c r="A301" s="1"/>
      <c r="B301" s="220"/>
      <c r="C301" s="211">
        <v>293</v>
      </c>
      <c r="D301" s="31" t="s">
        <v>189</v>
      </c>
      <c r="E301" s="31" t="s">
        <v>189</v>
      </c>
      <c r="F301" s="49" t="s">
        <v>205</v>
      </c>
      <c r="G301" s="31" t="s">
        <v>19</v>
      </c>
      <c r="H301" s="273">
        <f t="shared" si="4"/>
        <v>2710833.3333333335</v>
      </c>
      <c r="I301" s="48">
        <v>3253000</v>
      </c>
      <c r="J301" s="31" t="s">
        <v>128</v>
      </c>
      <c r="K301" s="31" t="s">
        <v>21</v>
      </c>
      <c r="L301" s="63" t="s">
        <v>192</v>
      </c>
      <c r="M301" s="49" t="s">
        <v>73</v>
      </c>
      <c r="N301" s="49" t="s">
        <v>193</v>
      </c>
      <c r="O301" s="49"/>
      <c r="P301" s="49" t="s">
        <v>189</v>
      </c>
      <c r="Q301" s="6"/>
      <c r="R301" s="238"/>
      <c r="S301" s="18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  <c r="EF301" s="1"/>
      <c r="EG301" s="1"/>
      <c r="EH301" s="1"/>
      <c r="EI301" s="1"/>
      <c r="EJ301" s="1"/>
      <c r="EK301" s="1"/>
      <c r="EL301" s="1"/>
      <c r="EM301" s="1"/>
      <c r="EN301" s="1"/>
      <c r="EO301" s="1"/>
      <c r="EP301" s="1"/>
      <c r="EQ301" s="1"/>
      <c r="ER301" s="1"/>
      <c r="ES301" s="1"/>
      <c r="ET301" s="1"/>
      <c r="EU301" s="1"/>
      <c r="EV301" s="1"/>
      <c r="EW301" s="1"/>
      <c r="EX301" s="1"/>
      <c r="EY301" s="1"/>
      <c r="EZ301" s="1"/>
      <c r="FA301" s="1"/>
      <c r="FB301" s="1"/>
      <c r="FC301" s="1"/>
      <c r="FD301" s="1"/>
      <c r="FE301" s="1"/>
      <c r="FF301" s="1"/>
      <c r="FG301" s="1"/>
      <c r="FH301" s="1"/>
      <c r="FI301" s="1"/>
      <c r="FJ301" s="1"/>
      <c r="FK301" s="1"/>
      <c r="FL301" s="1"/>
      <c r="FM301" s="1"/>
    </row>
    <row r="302" spans="1:169" customFormat="1" ht="40.9" customHeight="1">
      <c r="A302" s="1"/>
      <c r="B302" s="220"/>
      <c r="C302" s="211">
        <v>294</v>
      </c>
      <c r="D302" s="31" t="s">
        <v>189</v>
      </c>
      <c r="E302" s="31" t="s">
        <v>189</v>
      </c>
      <c r="F302" s="49" t="s">
        <v>460</v>
      </c>
      <c r="G302" s="31" t="s">
        <v>19</v>
      </c>
      <c r="H302" s="273">
        <f t="shared" si="4"/>
        <v>1964285</v>
      </c>
      <c r="I302" s="48">
        <v>2357142</v>
      </c>
      <c r="J302" s="31" t="s">
        <v>128</v>
      </c>
      <c r="K302" s="31" t="s">
        <v>21</v>
      </c>
      <c r="L302" s="63" t="s">
        <v>190</v>
      </c>
      <c r="M302" s="49" t="s">
        <v>73</v>
      </c>
      <c r="N302" s="49" t="s">
        <v>191</v>
      </c>
      <c r="O302" s="49"/>
      <c r="P302" s="49" t="s">
        <v>189</v>
      </c>
      <c r="Q302" s="6"/>
      <c r="R302" s="238"/>
      <c r="S302" s="18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  <c r="EE302" s="1"/>
      <c r="EF302" s="1"/>
      <c r="EG302" s="1"/>
      <c r="EH302" s="1"/>
      <c r="EI302" s="1"/>
      <c r="EJ302" s="1"/>
      <c r="EK302" s="1"/>
      <c r="EL302" s="1"/>
      <c r="EM302" s="1"/>
      <c r="EN302" s="1"/>
      <c r="EO302" s="1"/>
      <c r="EP302" s="1"/>
      <c r="EQ302" s="1"/>
      <c r="ER302" s="1"/>
      <c r="ES302" s="1"/>
      <c r="ET302" s="1"/>
      <c r="EU302" s="1"/>
      <c r="EV302" s="1"/>
      <c r="EW302" s="1"/>
      <c r="EX302" s="1"/>
      <c r="EY302" s="1"/>
      <c r="EZ302" s="1"/>
      <c r="FA302" s="1"/>
      <c r="FB302" s="1"/>
      <c r="FC302" s="1"/>
      <c r="FD302" s="1"/>
      <c r="FE302" s="1"/>
      <c r="FF302" s="1"/>
      <c r="FG302" s="1"/>
      <c r="FH302" s="1"/>
      <c r="FI302" s="1"/>
      <c r="FJ302" s="1"/>
      <c r="FK302" s="1"/>
      <c r="FL302" s="1"/>
      <c r="FM302" s="1"/>
    </row>
    <row r="303" spans="1:169" customFormat="1" ht="40.9" customHeight="1">
      <c r="A303" s="1"/>
      <c r="B303" s="220"/>
      <c r="C303" s="211">
        <v>295</v>
      </c>
      <c r="D303" s="31" t="s">
        <v>189</v>
      </c>
      <c r="E303" s="31" t="s">
        <v>189</v>
      </c>
      <c r="F303" s="49" t="s">
        <v>461</v>
      </c>
      <c r="G303" s="31" t="s">
        <v>19</v>
      </c>
      <c r="H303" s="273">
        <f t="shared" si="4"/>
        <v>1964285</v>
      </c>
      <c r="I303" s="48">
        <v>2357142</v>
      </c>
      <c r="J303" s="31" t="s">
        <v>128</v>
      </c>
      <c r="K303" s="31" t="s">
        <v>21</v>
      </c>
      <c r="L303" s="63" t="s">
        <v>190</v>
      </c>
      <c r="M303" s="49" t="s">
        <v>73</v>
      </c>
      <c r="N303" s="49" t="s">
        <v>191</v>
      </c>
      <c r="O303" s="49"/>
      <c r="P303" s="49" t="s">
        <v>189</v>
      </c>
      <c r="Q303" s="6"/>
      <c r="R303" s="238"/>
      <c r="S303" s="18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  <c r="EE303" s="1"/>
      <c r="EF303" s="1"/>
      <c r="EG303" s="1"/>
      <c r="EH303" s="1"/>
      <c r="EI303" s="1"/>
      <c r="EJ303" s="1"/>
      <c r="EK303" s="1"/>
      <c r="EL303" s="1"/>
      <c r="EM303" s="1"/>
      <c r="EN303" s="1"/>
      <c r="EO303" s="1"/>
      <c r="EP303" s="1"/>
      <c r="EQ303" s="1"/>
      <c r="ER303" s="1"/>
      <c r="ES303" s="1"/>
      <c r="ET303" s="1"/>
      <c r="EU303" s="1"/>
      <c r="EV303" s="1"/>
      <c r="EW303" s="1"/>
      <c r="EX303" s="1"/>
      <c r="EY303" s="1"/>
      <c r="EZ303" s="1"/>
      <c r="FA303" s="1"/>
      <c r="FB303" s="1"/>
      <c r="FC303" s="1"/>
      <c r="FD303" s="1"/>
      <c r="FE303" s="1"/>
      <c r="FF303" s="1"/>
      <c r="FG303" s="1"/>
      <c r="FH303" s="1"/>
      <c r="FI303" s="1"/>
      <c r="FJ303" s="1"/>
      <c r="FK303" s="1"/>
      <c r="FL303" s="1"/>
      <c r="FM303" s="1"/>
    </row>
    <row r="304" spans="1:169" customFormat="1" ht="40.9" customHeight="1">
      <c r="A304" s="1"/>
      <c r="B304" s="220"/>
      <c r="C304" s="211">
        <v>296</v>
      </c>
      <c r="D304" s="31" t="s">
        <v>189</v>
      </c>
      <c r="E304" s="31" t="s">
        <v>189</v>
      </c>
      <c r="F304" s="49" t="s">
        <v>426</v>
      </c>
      <c r="G304" s="31" t="s">
        <v>19</v>
      </c>
      <c r="H304" s="273">
        <f t="shared" si="4"/>
        <v>1291666.6666666667</v>
      </c>
      <c r="I304" s="48">
        <v>1550000</v>
      </c>
      <c r="J304" s="31" t="s">
        <v>128</v>
      </c>
      <c r="K304" s="31" t="s">
        <v>21</v>
      </c>
      <c r="L304" s="63" t="s">
        <v>190</v>
      </c>
      <c r="M304" s="49" t="s">
        <v>73</v>
      </c>
      <c r="N304" s="49" t="s">
        <v>193</v>
      </c>
      <c r="O304" s="49"/>
      <c r="P304" s="49" t="s">
        <v>189</v>
      </c>
      <c r="Q304" s="6"/>
      <c r="R304" s="238"/>
      <c r="S304" s="18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/>
      <c r="EG304" s="1"/>
      <c r="EH304" s="1"/>
      <c r="EI304" s="1"/>
      <c r="EJ304" s="1"/>
      <c r="EK304" s="1"/>
      <c r="EL304" s="1"/>
      <c r="EM304" s="1"/>
      <c r="EN304" s="1"/>
      <c r="EO304" s="1"/>
      <c r="EP304" s="1"/>
      <c r="EQ304" s="1"/>
      <c r="ER304" s="1"/>
      <c r="ES304" s="1"/>
      <c r="ET304" s="1"/>
      <c r="EU304" s="1"/>
      <c r="EV304" s="1"/>
      <c r="EW304" s="1"/>
      <c r="EX304" s="1"/>
      <c r="EY304" s="1"/>
      <c r="EZ304" s="1"/>
      <c r="FA304" s="1"/>
      <c r="FB304" s="1"/>
      <c r="FC304" s="1"/>
      <c r="FD304" s="1"/>
      <c r="FE304" s="1"/>
      <c r="FF304" s="1"/>
      <c r="FG304" s="1"/>
      <c r="FH304" s="1"/>
      <c r="FI304" s="1"/>
      <c r="FJ304" s="1"/>
      <c r="FK304" s="1"/>
      <c r="FL304" s="1"/>
      <c r="FM304" s="1"/>
    </row>
    <row r="305" spans="1:169" customFormat="1" ht="40.9" customHeight="1">
      <c r="A305" s="1"/>
      <c r="B305" s="220"/>
      <c r="C305" s="211">
        <v>297</v>
      </c>
      <c r="D305" s="31" t="s">
        <v>189</v>
      </c>
      <c r="E305" s="31" t="s">
        <v>189</v>
      </c>
      <c r="F305" s="49" t="s">
        <v>458</v>
      </c>
      <c r="G305" s="31" t="s">
        <v>19</v>
      </c>
      <c r="H305" s="273">
        <f t="shared" si="4"/>
        <v>1964285</v>
      </c>
      <c r="I305" s="48">
        <v>2357142</v>
      </c>
      <c r="J305" s="31" t="s">
        <v>128</v>
      </c>
      <c r="K305" s="31" t="s">
        <v>21</v>
      </c>
      <c r="L305" s="63" t="s">
        <v>190</v>
      </c>
      <c r="M305" s="49" t="s">
        <v>73</v>
      </c>
      <c r="N305" s="49" t="s">
        <v>191</v>
      </c>
      <c r="O305" s="49"/>
      <c r="P305" s="49" t="s">
        <v>189</v>
      </c>
      <c r="Q305" s="6"/>
      <c r="R305" s="238"/>
      <c r="S305" s="18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  <c r="ED305" s="1"/>
      <c r="EE305" s="1"/>
      <c r="EF305" s="1"/>
      <c r="EG305" s="1"/>
      <c r="EH305" s="1"/>
      <c r="EI305" s="1"/>
      <c r="EJ305" s="1"/>
      <c r="EK305" s="1"/>
      <c r="EL305" s="1"/>
      <c r="EM305" s="1"/>
      <c r="EN305" s="1"/>
      <c r="EO305" s="1"/>
      <c r="EP305" s="1"/>
      <c r="EQ305" s="1"/>
      <c r="ER305" s="1"/>
      <c r="ES305" s="1"/>
      <c r="ET305" s="1"/>
      <c r="EU305" s="1"/>
      <c r="EV305" s="1"/>
      <c r="EW305" s="1"/>
      <c r="EX305" s="1"/>
      <c r="EY305" s="1"/>
      <c r="EZ305" s="1"/>
      <c r="FA305" s="1"/>
      <c r="FB305" s="1"/>
      <c r="FC305" s="1"/>
      <c r="FD305" s="1"/>
      <c r="FE305" s="1"/>
      <c r="FF305" s="1"/>
      <c r="FG305" s="1"/>
      <c r="FH305" s="1"/>
      <c r="FI305" s="1"/>
      <c r="FJ305" s="1"/>
      <c r="FK305" s="1"/>
      <c r="FL305" s="1"/>
      <c r="FM305" s="1"/>
    </row>
    <row r="306" spans="1:169" customFormat="1" ht="40.9" customHeight="1">
      <c r="A306" s="1"/>
      <c r="B306" s="220"/>
      <c r="C306" s="211">
        <v>298</v>
      </c>
      <c r="D306" s="31" t="s">
        <v>189</v>
      </c>
      <c r="E306" s="31" t="s">
        <v>189</v>
      </c>
      <c r="F306" s="49" t="s">
        <v>463</v>
      </c>
      <c r="G306" s="31" t="s">
        <v>19</v>
      </c>
      <c r="H306" s="273">
        <f t="shared" si="4"/>
        <v>1964290</v>
      </c>
      <c r="I306" s="48">
        <v>2357148</v>
      </c>
      <c r="J306" s="31" t="s">
        <v>128</v>
      </c>
      <c r="K306" s="31" t="s">
        <v>21</v>
      </c>
      <c r="L306" s="63" t="s">
        <v>190</v>
      </c>
      <c r="M306" s="49" t="s">
        <v>73</v>
      </c>
      <c r="N306" s="49" t="s">
        <v>191</v>
      </c>
      <c r="O306" s="49"/>
      <c r="P306" s="49" t="s">
        <v>189</v>
      </c>
      <c r="Q306" s="6"/>
      <c r="R306" s="238"/>
      <c r="S306" s="18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  <c r="EC306" s="1"/>
      <c r="ED306" s="1"/>
      <c r="EE306" s="1"/>
      <c r="EF306" s="1"/>
      <c r="EG306" s="1"/>
      <c r="EH306" s="1"/>
      <c r="EI306" s="1"/>
      <c r="EJ306" s="1"/>
      <c r="EK306" s="1"/>
      <c r="EL306" s="1"/>
      <c r="EM306" s="1"/>
      <c r="EN306" s="1"/>
      <c r="EO306" s="1"/>
      <c r="EP306" s="1"/>
      <c r="EQ306" s="1"/>
      <c r="ER306" s="1"/>
      <c r="ES306" s="1"/>
      <c r="ET306" s="1"/>
      <c r="EU306" s="1"/>
      <c r="EV306" s="1"/>
      <c r="EW306" s="1"/>
      <c r="EX306" s="1"/>
      <c r="EY306" s="1"/>
      <c r="EZ306" s="1"/>
      <c r="FA306" s="1"/>
      <c r="FB306" s="1"/>
      <c r="FC306" s="1"/>
      <c r="FD306" s="1"/>
      <c r="FE306" s="1"/>
      <c r="FF306" s="1"/>
      <c r="FG306" s="1"/>
      <c r="FH306" s="1"/>
      <c r="FI306" s="1"/>
      <c r="FJ306" s="1"/>
      <c r="FK306" s="1"/>
      <c r="FL306" s="1"/>
      <c r="FM306" s="1"/>
    </row>
    <row r="307" spans="1:169" customFormat="1" ht="40.9" customHeight="1">
      <c r="A307" s="1"/>
      <c r="B307" s="220"/>
      <c r="C307" s="211">
        <v>299</v>
      </c>
      <c r="D307" s="31" t="s">
        <v>189</v>
      </c>
      <c r="E307" s="31" t="s">
        <v>189</v>
      </c>
      <c r="F307" s="49" t="s">
        <v>425</v>
      </c>
      <c r="G307" s="31" t="s">
        <v>19</v>
      </c>
      <c r="H307" s="273">
        <f t="shared" si="4"/>
        <v>875000</v>
      </c>
      <c r="I307" s="48">
        <v>1050000</v>
      </c>
      <c r="J307" s="31" t="s">
        <v>128</v>
      </c>
      <c r="K307" s="31" t="s">
        <v>21</v>
      </c>
      <c r="L307" s="63" t="s">
        <v>190</v>
      </c>
      <c r="M307" s="49" t="s">
        <v>73</v>
      </c>
      <c r="N307" s="49" t="s">
        <v>193</v>
      </c>
      <c r="O307" s="49"/>
      <c r="P307" s="49" t="s">
        <v>189</v>
      </c>
      <c r="Q307" s="6"/>
      <c r="R307" s="238"/>
      <c r="S307" s="18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1"/>
      <c r="ED307" s="1"/>
      <c r="EE307" s="1"/>
      <c r="EF307" s="1"/>
      <c r="EG307" s="1"/>
      <c r="EH307" s="1"/>
      <c r="EI307" s="1"/>
      <c r="EJ307" s="1"/>
      <c r="EK307" s="1"/>
      <c r="EL307" s="1"/>
      <c r="EM307" s="1"/>
      <c r="EN307" s="1"/>
      <c r="EO307" s="1"/>
      <c r="EP307" s="1"/>
      <c r="EQ307" s="1"/>
      <c r="ER307" s="1"/>
      <c r="ES307" s="1"/>
      <c r="ET307" s="1"/>
      <c r="EU307" s="1"/>
      <c r="EV307" s="1"/>
      <c r="EW307" s="1"/>
      <c r="EX307" s="1"/>
      <c r="EY307" s="1"/>
      <c r="EZ307" s="1"/>
      <c r="FA307" s="1"/>
      <c r="FB307" s="1"/>
      <c r="FC307" s="1"/>
      <c r="FD307" s="1"/>
      <c r="FE307" s="1"/>
      <c r="FF307" s="1"/>
      <c r="FG307" s="1"/>
      <c r="FH307" s="1"/>
      <c r="FI307" s="1"/>
      <c r="FJ307" s="1"/>
      <c r="FK307" s="1"/>
      <c r="FL307" s="1"/>
      <c r="FM307" s="1"/>
    </row>
    <row r="308" spans="1:169" customFormat="1" ht="40.9" customHeight="1">
      <c r="A308" s="1"/>
      <c r="B308" s="220"/>
      <c r="C308" s="211">
        <v>300</v>
      </c>
      <c r="D308" s="31" t="s">
        <v>189</v>
      </c>
      <c r="E308" s="31" t="s">
        <v>189</v>
      </c>
      <c r="F308" s="49" t="s">
        <v>428</v>
      </c>
      <c r="G308" s="31" t="s">
        <v>19</v>
      </c>
      <c r="H308" s="273">
        <f t="shared" si="4"/>
        <v>875000</v>
      </c>
      <c r="I308" s="48">
        <v>1050000</v>
      </c>
      <c r="J308" s="31" t="s">
        <v>128</v>
      </c>
      <c r="K308" s="31" t="s">
        <v>21</v>
      </c>
      <c r="L308" s="63" t="s">
        <v>190</v>
      </c>
      <c r="M308" s="49" t="s">
        <v>73</v>
      </c>
      <c r="N308" s="49" t="s">
        <v>193</v>
      </c>
      <c r="O308" s="49"/>
      <c r="P308" s="49" t="s">
        <v>189</v>
      </c>
      <c r="Q308" s="6"/>
      <c r="R308" s="238"/>
      <c r="S308" s="18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  <c r="ED308" s="1"/>
      <c r="EE308" s="1"/>
      <c r="EF308" s="1"/>
      <c r="EG308" s="1"/>
      <c r="EH308" s="1"/>
      <c r="EI308" s="1"/>
      <c r="EJ308" s="1"/>
      <c r="EK308" s="1"/>
      <c r="EL308" s="1"/>
      <c r="EM308" s="1"/>
      <c r="EN308" s="1"/>
      <c r="EO308" s="1"/>
      <c r="EP308" s="1"/>
      <c r="EQ308" s="1"/>
      <c r="ER308" s="1"/>
      <c r="ES308" s="1"/>
      <c r="ET308" s="1"/>
      <c r="EU308" s="1"/>
      <c r="EV308" s="1"/>
      <c r="EW308" s="1"/>
      <c r="EX308" s="1"/>
      <c r="EY308" s="1"/>
      <c r="EZ308" s="1"/>
      <c r="FA308" s="1"/>
      <c r="FB308" s="1"/>
      <c r="FC308" s="1"/>
      <c r="FD308" s="1"/>
      <c r="FE308" s="1"/>
      <c r="FF308" s="1"/>
      <c r="FG308" s="1"/>
      <c r="FH308" s="1"/>
      <c r="FI308" s="1"/>
      <c r="FJ308" s="1"/>
      <c r="FK308" s="1"/>
      <c r="FL308" s="1"/>
      <c r="FM308" s="1"/>
    </row>
    <row r="309" spans="1:169" customFormat="1" ht="40.9" customHeight="1">
      <c r="A309" s="1"/>
      <c r="B309" s="220"/>
      <c r="C309" s="211">
        <v>301</v>
      </c>
      <c r="D309" s="31" t="s">
        <v>189</v>
      </c>
      <c r="E309" s="31" t="s">
        <v>189</v>
      </c>
      <c r="F309" s="49" t="s">
        <v>462</v>
      </c>
      <c r="G309" s="31" t="s">
        <v>19</v>
      </c>
      <c r="H309" s="273">
        <f t="shared" si="4"/>
        <v>1964285</v>
      </c>
      <c r="I309" s="48">
        <v>2357142</v>
      </c>
      <c r="J309" s="31" t="s">
        <v>128</v>
      </c>
      <c r="K309" s="31" t="s">
        <v>21</v>
      </c>
      <c r="L309" s="63" t="s">
        <v>190</v>
      </c>
      <c r="M309" s="49" t="s">
        <v>73</v>
      </c>
      <c r="N309" s="49" t="s">
        <v>191</v>
      </c>
      <c r="O309" s="49"/>
      <c r="P309" s="49" t="s">
        <v>189</v>
      </c>
      <c r="Q309" s="6"/>
      <c r="R309" s="238"/>
      <c r="S309" s="18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  <c r="EE309" s="1"/>
      <c r="EF309" s="1"/>
      <c r="EG309" s="1"/>
      <c r="EH309" s="1"/>
      <c r="EI309" s="1"/>
      <c r="EJ309" s="1"/>
      <c r="EK309" s="1"/>
      <c r="EL309" s="1"/>
      <c r="EM309" s="1"/>
      <c r="EN309" s="1"/>
      <c r="EO309" s="1"/>
      <c r="EP309" s="1"/>
      <c r="EQ309" s="1"/>
      <c r="ER309" s="1"/>
      <c r="ES309" s="1"/>
      <c r="ET309" s="1"/>
      <c r="EU309" s="1"/>
      <c r="EV309" s="1"/>
      <c r="EW309" s="1"/>
      <c r="EX309" s="1"/>
      <c r="EY309" s="1"/>
      <c r="EZ309" s="1"/>
      <c r="FA309" s="1"/>
      <c r="FB309" s="1"/>
      <c r="FC309" s="1"/>
      <c r="FD309" s="1"/>
      <c r="FE309" s="1"/>
      <c r="FF309" s="1"/>
      <c r="FG309" s="1"/>
      <c r="FH309" s="1"/>
      <c r="FI309" s="1"/>
      <c r="FJ309" s="1"/>
      <c r="FK309" s="1"/>
      <c r="FL309" s="1"/>
      <c r="FM309" s="1"/>
    </row>
    <row r="310" spans="1:169" customFormat="1" ht="40.9" customHeight="1">
      <c r="A310" s="1"/>
      <c r="B310" s="220"/>
      <c r="C310" s="211">
        <v>302</v>
      </c>
      <c r="D310" s="31" t="s">
        <v>189</v>
      </c>
      <c r="E310" s="31" t="s">
        <v>189</v>
      </c>
      <c r="F310" s="49" t="s">
        <v>424</v>
      </c>
      <c r="G310" s="31" t="s">
        <v>19</v>
      </c>
      <c r="H310" s="273">
        <f t="shared" si="4"/>
        <v>958333.33333333337</v>
      </c>
      <c r="I310" s="48">
        <v>1150000</v>
      </c>
      <c r="J310" s="31" t="s">
        <v>128</v>
      </c>
      <c r="K310" s="31" t="s">
        <v>21</v>
      </c>
      <c r="L310" s="63" t="s">
        <v>190</v>
      </c>
      <c r="M310" s="49" t="s">
        <v>73</v>
      </c>
      <c r="N310" s="49" t="s">
        <v>193</v>
      </c>
      <c r="O310" s="49"/>
      <c r="P310" s="49" t="s">
        <v>189</v>
      </c>
      <c r="Q310" s="6"/>
      <c r="R310" s="238"/>
      <c r="S310" s="18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  <c r="EB310" s="1"/>
      <c r="EC310" s="1"/>
      <c r="ED310" s="1"/>
      <c r="EE310" s="1"/>
      <c r="EF310" s="1"/>
      <c r="EG310" s="1"/>
      <c r="EH310" s="1"/>
      <c r="EI310" s="1"/>
      <c r="EJ310" s="1"/>
      <c r="EK310" s="1"/>
      <c r="EL310" s="1"/>
      <c r="EM310" s="1"/>
      <c r="EN310" s="1"/>
      <c r="EO310" s="1"/>
      <c r="EP310" s="1"/>
      <c r="EQ310" s="1"/>
      <c r="ER310" s="1"/>
      <c r="ES310" s="1"/>
      <c r="ET310" s="1"/>
      <c r="EU310" s="1"/>
      <c r="EV310" s="1"/>
      <c r="EW310" s="1"/>
      <c r="EX310" s="1"/>
      <c r="EY310" s="1"/>
      <c r="EZ310" s="1"/>
      <c r="FA310" s="1"/>
      <c r="FB310" s="1"/>
      <c r="FC310" s="1"/>
      <c r="FD310" s="1"/>
      <c r="FE310" s="1"/>
      <c r="FF310" s="1"/>
      <c r="FG310" s="1"/>
      <c r="FH310" s="1"/>
      <c r="FI310" s="1"/>
      <c r="FJ310" s="1"/>
      <c r="FK310" s="1"/>
      <c r="FL310" s="1"/>
      <c r="FM310" s="1"/>
    </row>
    <row r="311" spans="1:169" customFormat="1" ht="40.9" customHeight="1">
      <c r="A311" s="1"/>
      <c r="B311" s="220"/>
      <c r="C311" s="211">
        <v>303</v>
      </c>
      <c r="D311" s="31" t="s">
        <v>189</v>
      </c>
      <c r="E311" s="31" t="s">
        <v>189</v>
      </c>
      <c r="F311" s="49" t="s">
        <v>431</v>
      </c>
      <c r="G311" s="31" t="s">
        <v>19</v>
      </c>
      <c r="H311" s="273">
        <f t="shared" si="4"/>
        <v>875000</v>
      </c>
      <c r="I311" s="48">
        <v>1050000</v>
      </c>
      <c r="J311" s="31" t="s">
        <v>128</v>
      </c>
      <c r="K311" s="31" t="s">
        <v>21</v>
      </c>
      <c r="L311" s="63" t="s">
        <v>190</v>
      </c>
      <c r="M311" s="49" t="s">
        <v>73</v>
      </c>
      <c r="N311" s="49" t="s">
        <v>193</v>
      </c>
      <c r="O311" s="49"/>
      <c r="P311" s="49" t="s">
        <v>189</v>
      </c>
      <c r="Q311" s="6"/>
      <c r="R311" s="238"/>
      <c r="S311" s="18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  <c r="EA311" s="1"/>
      <c r="EB311" s="1"/>
      <c r="EC311" s="1"/>
      <c r="ED311" s="1"/>
      <c r="EE311" s="1"/>
      <c r="EF311" s="1"/>
      <c r="EG311" s="1"/>
      <c r="EH311" s="1"/>
      <c r="EI311" s="1"/>
      <c r="EJ311" s="1"/>
      <c r="EK311" s="1"/>
      <c r="EL311" s="1"/>
      <c r="EM311" s="1"/>
      <c r="EN311" s="1"/>
      <c r="EO311" s="1"/>
      <c r="EP311" s="1"/>
      <c r="EQ311" s="1"/>
      <c r="ER311" s="1"/>
      <c r="ES311" s="1"/>
      <c r="ET311" s="1"/>
      <c r="EU311" s="1"/>
      <c r="EV311" s="1"/>
      <c r="EW311" s="1"/>
      <c r="EX311" s="1"/>
      <c r="EY311" s="1"/>
      <c r="EZ311" s="1"/>
      <c r="FA311" s="1"/>
      <c r="FB311" s="1"/>
      <c r="FC311" s="1"/>
      <c r="FD311" s="1"/>
      <c r="FE311" s="1"/>
      <c r="FF311" s="1"/>
      <c r="FG311" s="1"/>
      <c r="FH311" s="1"/>
      <c r="FI311" s="1"/>
      <c r="FJ311" s="1"/>
      <c r="FK311" s="1"/>
      <c r="FL311" s="1"/>
      <c r="FM311" s="1"/>
    </row>
    <row r="312" spans="1:169" customFormat="1" ht="40.9" customHeight="1">
      <c r="A312" s="1"/>
      <c r="B312" s="220"/>
      <c r="C312" s="211">
        <v>304</v>
      </c>
      <c r="D312" s="31" t="s">
        <v>189</v>
      </c>
      <c r="E312" s="31" t="s">
        <v>189</v>
      </c>
      <c r="F312" s="49" t="s">
        <v>427</v>
      </c>
      <c r="G312" s="31" t="s">
        <v>19</v>
      </c>
      <c r="H312" s="273">
        <f t="shared" si="4"/>
        <v>875000</v>
      </c>
      <c r="I312" s="48">
        <v>1050000</v>
      </c>
      <c r="J312" s="31" t="s">
        <v>128</v>
      </c>
      <c r="K312" s="31" t="s">
        <v>21</v>
      </c>
      <c r="L312" s="63" t="s">
        <v>190</v>
      </c>
      <c r="M312" s="49" t="s">
        <v>73</v>
      </c>
      <c r="N312" s="49" t="s">
        <v>193</v>
      </c>
      <c r="O312" s="49"/>
      <c r="P312" s="49" t="s">
        <v>189</v>
      </c>
      <c r="Q312" s="6"/>
      <c r="R312" s="238"/>
      <c r="S312" s="18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  <c r="EC312" s="1"/>
      <c r="ED312" s="1"/>
      <c r="EE312" s="1"/>
      <c r="EF312" s="1"/>
      <c r="EG312" s="1"/>
      <c r="EH312" s="1"/>
      <c r="EI312" s="1"/>
      <c r="EJ312" s="1"/>
      <c r="EK312" s="1"/>
      <c r="EL312" s="1"/>
      <c r="EM312" s="1"/>
      <c r="EN312" s="1"/>
      <c r="EO312" s="1"/>
      <c r="EP312" s="1"/>
      <c r="EQ312" s="1"/>
      <c r="ER312" s="1"/>
      <c r="ES312" s="1"/>
      <c r="ET312" s="1"/>
      <c r="EU312" s="1"/>
      <c r="EV312" s="1"/>
      <c r="EW312" s="1"/>
      <c r="EX312" s="1"/>
      <c r="EY312" s="1"/>
      <c r="EZ312" s="1"/>
      <c r="FA312" s="1"/>
      <c r="FB312" s="1"/>
      <c r="FC312" s="1"/>
      <c r="FD312" s="1"/>
      <c r="FE312" s="1"/>
      <c r="FF312" s="1"/>
      <c r="FG312" s="1"/>
      <c r="FH312" s="1"/>
      <c r="FI312" s="1"/>
      <c r="FJ312" s="1"/>
      <c r="FK312" s="1"/>
      <c r="FL312" s="1"/>
      <c r="FM312" s="1"/>
    </row>
    <row r="313" spans="1:169" customFormat="1" ht="40.9" customHeight="1">
      <c r="A313" s="1"/>
      <c r="B313" s="220"/>
      <c r="C313" s="211">
        <v>305</v>
      </c>
      <c r="D313" s="31" t="s">
        <v>189</v>
      </c>
      <c r="E313" s="31" t="s">
        <v>189</v>
      </c>
      <c r="F313" s="49" t="s">
        <v>194</v>
      </c>
      <c r="G313" s="31" t="s">
        <v>19</v>
      </c>
      <c r="H313" s="273">
        <f t="shared" si="4"/>
        <v>13583333.333333334</v>
      </c>
      <c r="I313" s="48">
        <v>16300000</v>
      </c>
      <c r="J313" s="31" t="s">
        <v>128</v>
      </c>
      <c r="K313" s="31" t="s">
        <v>21</v>
      </c>
      <c r="L313" s="63" t="s">
        <v>190</v>
      </c>
      <c r="M313" s="49" t="s">
        <v>73</v>
      </c>
      <c r="N313" s="49" t="s">
        <v>191</v>
      </c>
      <c r="O313" s="49"/>
      <c r="P313" s="49" t="s">
        <v>189</v>
      </c>
      <c r="Q313" s="6"/>
      <c r="R313" s="238"/>
      <c r="S313" s="18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  <c r="EA313" s="1"/>
      <c r="EB313" s="1"/>
      <c r="EC313" s="1"/>
      <c r="ED313" s="1"/>
      <c r="EE313" s="1"/>
      <c r="EF313" s="1"/>
      <c r="EG313" s="1"/>
      <c r="EH313" s="1"/>
      <c r="EI313" s="1"/>
      <c r="EJ313" s="1"/>
      <c r="EK313" s="1"/>
      <c r="EL313" s="1"/>
      <c r="EM313" s="1"/>
      <c r="EN313" s="1"/>
      <c r="EO313" s="1"/>
      <c r="EP313" s="1"/>
      <c r="EQ313" s="1"/>
      <c r="ER313" s="1"/>
      <c r="ES313" s="1"/>
      <c r="ET313" s="1"/>
      <c r="EU313" s="1"/>
      <c r="EV313" s="1"/>
      <c r="EW313" s="1"/>
      <c r="EX313" s="1"/>
      <c r="EY313" s="1"/>
      <c r="EZ313" s="1"/>
      <c r="FA313" s="1"/>
      <c r="FB313" s="1"/>
      <c r="FC313" s="1"/>
      <c r="FD313" s="1"/>
      <c r="FE313" s="1"/>
      <c r="FF313" s="1"/>
      <c r="FG313" s="1"/>
      <c r="FH313" s="1"/>
      <c r="FI313" s="1"/>
      <c r="FJ313" s="1"/>
      <c r="FK313" s="1"/>
      <c r="FL313" s="1"/>
      <c r="FM313" s="1"/>
    </row>
    <row r="314" spans="1:169" customFormat="1" ht="40.9" customHeight="1">
      <c r="A314" s="1"/>
      <c r="B314" s="220"/>
      <c r="C314" s="211">
        <v>306</v>
      </c>
      <c r="D314" s="31" t="s">
        <v>189</v>
      </c>
      <c r="E314" s="31" t="s">
        <v>189</v>
      </c>
      <c r="F314" s="49" t="s">
        <v>433</v>
      </c>
      <c r="G314" s="31" t="s">
        <v>19</v>
      </c>
      <c r="H314" s="273">
        <f t="shared" si="4"/>
        <v>545419.69166666665</v>
      </c>
      <c r="I314" s="48">
        <v>654503.63</v>
      </c>
      <c r="J314" s="31" t="s">
        <v>128</v>
      </c>
      <c r="K314" s="31" t="s">
        <v>21</v>
      </c>
      <c r="L314" s="63" t="s">
        <v>190</v>
      </c>
      <c r="M314" s="49" t="s">
        <v>73</v>
      </c>
      <c r="N314" s="49" t="s">
        <v>191</v>
      </c>
      <c r="O314" s="49"/>
      <c r="P314" s="49" t="s">
        <v>189</v>
      </c>
      <c r="Q314" s="6"/>
      <c r="R314" s="238"/>
      <c r="S314" s="18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  <c r="EC314" s="1"/>
      <c r="ED314" s="1"/>
      <c r="EE314" s="1"/>
      <c r="EF314" s="1"/>
      <c r="EG314" s="1"/>
      <c r="EH314" s="1"/>
      <c r="EI314" s="1"/>
      <c r="EJ314" s="1"/>
      <c r="EK314" s="1"/>
      <c r="EL314" s="1"/>
      <c r="EM314" s="1"/>
      <c r="EN314" s="1"/>
      <c r="EO314" s="1"/>
      <c r="EP314" s="1"/>
      <c r="EQ314" s="1"/>
      <c r="ER314" s="1"/>
      <c r="ES314" s="1"/>
      <c r="ET314" s="1"/>
      <c r="EU314" s="1"/>
      <c r="EV314" s="1"/>
      <c r="EW314" s="1"/>
      <c r="EX314" s="1"/>
      <c r="EY314" s="1"/>
      <c r="EZ314" s="1"/>
      <c r="FA314" s="1"/>
      <c r="FB314" s="1"/>
      <c r="FC314" s="1"/>
      <c r="FD314" s="1"/>
      <c r="FE314" s="1"/>
      <c r="FF314" s="1"/>
      <c r="FG314" s="1"/>
      <c r="FH314" s="1"/>
      <c r="FI314" s="1"/>
      <c r="FJ314" s="1"/>
      <c r="FK314" s="1"/>
      <c r="FL314" s="1"/>
      <c r="FM314" s="1"/>
    </row>
    <row r="315" spans="1:169" customFormat="1" ht="40.9" customHeight="1">
      <c r="A315" s="1"/>
      <c r="B315" s="220"/>
      <c r="C315" s="211">
        <v>307</v>
      </c>
      <c r="D315" s="31" t="s">
        <v>189</v>
      </c>
      <c r="E315" s="31" t="s">
        <v>189</v>
      </c>
      <c r="F315" s="49" t="s">
        <v>434</v>
      </c>
      <c r="G315" s="31" t="s">
        <v>19</v>
      </c>
      <c r="H315" s="273">
        <f t="shared" si="4"/>
        <v>2188459.6666666665</v>
      </c>
      <c r="I315" s="48">
        <v>2626151.5999999996</v>
      </c>
      <c r="J315" s="31" t="s">
        <v>20</v>
      </c>
      <c r="K315" s="31" t="s">
        <v>21</v>
      </c>
      <c r="L315" s="63" t="s">
        <v>190</v>
      </c>
      <c r="M315" s="49" t="s">
        <v>73</v>
      </c>
      <c r="N315" s="49" t="s">
        <v>191</v>
      </c>
      <c r="O315" s="49"/>
      <c r="P315" s="49" t="s">
        <v>342</v>
      </c>
      <c r="Q315" s="6"/>
      <c r="R315" s="238"/>
      <c r="S315" s="18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  <c r="EB315" s="1"/>
      <c r="EC315" s="1"/>
      <c r="ED315" s="1"/>
      <c r="EE315" s="1"/>
      <c r="EF315" s="1"/>
      <c r="EG315" s="1"/>
      <c r="EH315" s="1"/>
      <c r="EI315" s="1"/>
      <c r="EJ315" s="1"/>
      <c r="EK315" s="1"/>
      <c r="EL315" s="1"/>
      <c r="EM315" s="1"/>
      <c r="EN315" s="1"/>
      <c r="EO315" s="1"/>
      <c r="EP315" s="1"/>
      <c r="EQ315" s="1"/>
      <c r="ER315" s="1"/>
      <c r="ES315" s="1"/>
      <c r="ET315" s="1"/>
      <c r="EU315" s="1"/>
      <c r="EV315" s="1"/>
      <c r="EW315" s="1"/>
      <c r="EX315" s="1"/>
      <c r="EY315" s="1"/>
      <c r="EZ315" s="1"/>
      <c r="FA315" s="1"/>
      <c r="FB315" s="1"/>
      <c r="FC315" s="1"/>
      <c r="FD315" s="1"/>
      <c r="FE315" s="1"/>
      <c r="FF315" s="1"/>
      <c r="FG315" s="1"/>
      <c r="FH315" s="1"/>
      <c r="FI315" s="1"/>
      <c r="FJ315" s="1"/>
      <c r="FK315" s="1"/>
      <c r="FL315" s="1"/>
      <c r="FM315" s="1"/>
    </row>
    <row r="316" spans="1:169" customFormat="1" ht="40.9" customHeight="1">
      <c r="A316" s="1"/>
      <c r="B316" s="220"/>
      <c r="C316" s="211">
        <v>308</v>
      </c>
      <c r="D316" s="31" t="s">
        <v>189</v>
      </c>
      <c r="E316" s="31" t="s">
        <v>189</v>
      </c>
      <c r="F316" s="49" t="s">
        <v>434</v>
      </c>
      <c r="G316" s="31" t="s">
        <v>19</v>
      </c>
      <c r="H316" s="273">
        <f t="shared" si="4"/>
        <v>2333333.3333333335</v>
      </c>
      <c r="I316" s="48">
        <v>2800000</v>
      </c>
      <c r="J316" s="31" t="s">
        <v>128</v>
      </c>
      <c r="K316" s="31" t="s">
        <v>21</v>
      </c>
      <c r="L316" s="63" t="s">
        <v>190</v>
      </c>
      <c r="M316" s="49" t="s">
        <v>73</v>
      </c>
      <c r="N316" s="49" t="s">
        <v>191</v>
      </c>
      <c r="O316" s="49"/>
      <c r="P316" s="49" t="s">
        <v>189</v>
      </c>
      <c r="Q316" s="6"/>
      <c r="R316" s="238"/>
      <c r="S316" s="18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  <c r="EB316" s="1"/>
      <c r="EC316" s="1"/>
      <c r="ED316" s="1"/>
      <c r="EE316" s="1"/>
      <c r="EF316" s="1"/>
      <c r="EG316" s="1"/>
      <c r="EH316" s="1"/>
      <c r="EI316" s="1"/>
      <c r="EJ316" s="1"/>
      <c r="EK316" s="1"/>
      <c r="EL316" s="1"/>
      <c r="EM316" s="1"/>
      <c r="EN316" s="1"/>
      <c r="EO316" s="1"/>
      <c r="EP316" s="1"/>
      <c r="EQ316" s="1"/>
      <c r="ER316" s="1"/>
      <c r="ES316" s="1"/>
      <c r="ET316" s="1"/>
      <c r="EU316" s="1"/>
      <c r="EV316" s="1"/>
      <c r="EW316" s="1"/>
      <c r="EX316" s="1"/>
      <c r="EY316" s="1"/>
      <c r="EZ316" s="1"/>
      <c r="FA316" s="1"/>
      <c r="FB316" s="1"/>
      <c r="FC316" s="1"/>
      <c r="FD316" s="1"/>
      <c r="FE316" s="1"/>
      <c r="FF316" s="1"/>
      <c r="FG316" s="1"/>
      <c r="FH316" s="1"/>
      <c r="FI316" s="1"/>
      <c r="FJ316" s="1"/>
      <c r="FK316" s="1"/>
      <c r="FL316" s="1"/>
      <c r="FM316" s="1"/>
    </row>
    <row r="317" spans="1:169" customFormat="1" ht="40.9" customHeight="1">
      <c r="A317" s="1"/>
      <c r="B317" s="220"/>
      <c r="C317" s="211">
        <v>309</v>
      </c>
      <c r="D317" s="31" t="s">
        <v>189</v>
      </c>
      <c r="E317" s="31" t="s">
        <v>189</v>
      </c>
      <c r="F317" s="49" t="s">
        <v>442</v>
      </c>
      <c r="G317" s="31" t="s">
        <v>19</v>
      </c>
      <c r="H317" s="273">
        <f t="shared" si="4"/>
        <v>6406250</v>
      </c>
      <c r="I317" s="48">
        <v>7687500</v>
      </c>
      <c r="J317" s="31" t="s">
        <v>128</v>
      </c>
      <c r="K317" s="31" t="s">
        <v>21</v>
      </c>
      <c r="L317" s="63" t="s">
        <v>190</v>
      </c>
      <c r="M317" s="49" t="s">
        <v>73</v>
      </c>
      <c r="N317" s="49" t="s">
        <v>191</v>
      </c>
      <c r="O317" s="49"/>
      <c r="P317" s="49" t="s">
        <v>189</v>
      </c>
      <c r="Q317" s="6"/>
      <c r="R317" s="238"/>
      <c r="S317" s="18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  <c r="EC317" s="1"/>
      <c r="ED317" s="1"/>
      <c r="EE317" s="1"/>
      <c r="EF317" s="1"/>
      <c r="EG317" s="1"/>
      <c r="EH317" s="1"/>
      <c r="EI317" s="1"/>
      <c r="EJ317" s="1"/>
      <c r="EK317" s="1"/>
      <c r="EL317" s="1"/>
      <c r="EM317" s="1"/>
      <c r="EN317" s="1"/>
      <c r="EO317" s="1"/>
      <c r="EP317" s="1"/>
      <c r="EQ317" s="1"/>
      <c r="ER317" s="1"/>
      <c r="ES317" s="1"/>
      <c r="ET317" s="1"/>
      <c r="EU317" s="1"/>
      <c r="EV317" s="1"/>
      <c r="EW317" s="1"/>
      <c r="EX317" s="1"/>
      <c r="EY317" s="1"/>
      <c r="EZ317" s="1"/>
      <c r="FA317" s="1"/>
      <c r="FB317" s="1"/>
      <c r="FC317" s="1"/>
      <c r="FD317" s="1"/>
      <c r="FE317" s="1"/>
      <c r="FF317" s="1"/>
      <c r="FG317" s="1"/>
      <c r="FH317" s="1"/>
      <c r="FI317" s="1"/>
      <c r="FJ317" s="1"/>
      <c r="FK317" s="1"/>
      <c r="FL317" s="1"/>
      <c r="FM317" s="1"/>
    </row>
    <row r="318" spans="1:169" customFormat="1" ht="40.9" customHeight="1">
      <c r="A318" s="1"/>
      <c r="B318" s="220"/>
      <c r="C318" s="211">
        <v>310</v>
      </c>
      <c r="D318" s="31" t="s">
        <v>189</v>
      </c>
      <c r="E318" s="31" t="s">
        <v>189</v>
      </c>
      <c r="F318" s="49" t="s">
        <v>440</v>
      </c>
      <c r="G318" s="31" t="s">
        <v>19</v>
      </c>
      <c r="H318" s="273">
        <f t="shared" si="4"/>
        <v>6406250</v>
      </c>
      <c r="I318" s="48">
        <v>7687500</v>
      </c>
      <c r="J318" s="31" t="s">
        <v>128</v>
      </c>
      <c r="K318" s="31" t="s">
        <v>21</v>
      </c>
      <c r="L318" s="63" t="s">
        <v>190</v>
      </c>
      <c r="M318" s="49" t="s">
        <v>73</v>
      </c>
      <c r="N318" s="49" t="s">
        <v>191</v>
      </c>
      <c r="O318" s="49"/>
      <c r="P318" s="49" t="s">
        <v>189</v>
      </c>
      <c r="Q318" s="6"/>
      <c r="R318" s="238"/>
      <c r="S318" s="18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  <c r="EC318" s="1"/>
      <c r="ED318" s="1"/>
      <c r="EE318" s="1"/>
      <c r="EF318" s="1"/>
      <c r="EG318" s="1"/>
      <c r="EH318" s="1"/>
      <c r="EI318" s="1"/>
      <c r="EJ318" s="1"/>
      <c r="EK318" s="1"/>
      <c r="EL318" s="1"/>
      <c r="EM318" s="1"/>
      <c r="EN318" s="1"/>
      <c r="EO318" s="1"/>
      <c r="EP318" s="1"/>
      <c r="EQ318" s="1"/>
      <c r="ER318" s="1"/>
      <c r="ES318" s="1"/>
      <c r="ET318" s="1"/>
      <c r="EU318" s="1"/>
      <c r="EV318" s="1"/>
      <c r="EW318" s="1"/>
      <c r="EX318" s="1"/>
      <c r="EY318" s="1"/>
      <c r="EZ318" s="1"/>
      <c r="FA318" s="1"/>
      <c r="FB318" s="1"/>
      <c r="FC318" s="1"/>
      <c r="FD318" s="1"/>
      <c r="FE318" s="1"/>
      <c r="FF318" s="1"/>
      <c r="FG318" s="1"/>
      <c r="FH318" s="1"/>
      <c r="FI318" s="1"/>
      <c r="FJ318" s="1"/>
      <c r="FK318" s="1"/>
      <c r="FL318" s="1"/>
      <c r="FM318" s="1"/>
    </row>
    <row r="319" spans="1:169" customFormat="1" ht="40.9" customHeight="1">
      <c r="A319" s="1"/>
      <c r="B319" s="220"/>
      <c r="C319" s="211">
        <v>311</v>
      </c>
      <c r="D319" s="31" t="s">
        <v>189</v>
      </c>
      <c r="E319" s="31" t="s">
        <v>189</v>
      </c>
      <c r="F319" s="49" t="s">
        <v>447</v>
      </c>
      <c r="G319" s="31" t="s">
        <v>19</v>
      </c>
      <c r="H319" s="273">
        <f t="shared" si="4"/>
        <v>7358333.333333334</v>
      </c>
      <c r="I319" s="48">
        <v>8830000</v>
      </c>
      <c r="J319" s="31" t="s">
        <v>128</v>
      </c>
      <c r="K319" s="31" t="s">
        <v>21</v>
      </c>
      <c r="L319" s="63" t="s">
        <v>190</v>
      </c>
      <c r="M319" s="49" t="s">
        <v>73</v>
      </c>
      <c r="N319" s="49" t="s">
        <v>191</v>
      </c>
      <c r="O319" s="49"/>
      <c r="P319" s="49" t="s">
        <v>189</v>
      </c>
      <c r="Q319" s="6"/>
      <c r="R319" s="238"/>
      <c r="S319" s="18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  <c r="EE319" s="1"/>
      <c r="EF319" s="1"/>
      <c r="EG319" s="1"/>
      <c r="EH319" s="1"/>
      <c r="EI319" s="1"/>
      <c r="EJ319" s="1"/>
      <c r="EK319" s="1"/>
      <c r="EL319" s="1"/>
      <c r="EM319" s="1"/>
      <c r="EN319" s="1"/>
      <c r="EO319" s="1"/>
      <c r="EP319" s="1"/>
      <c r="EQ319" s="1"/>
      <c r="ER319" s="1"/>
      <c r="ES319" s="1"/>
      <c r="ET319" s="1"/>
      <c r="EU319" s="1"/>
      <c r="EV319" s="1"/>
      <c r="EW319" s="1"/>
      <c r="EX319" s="1"/>
      <c r="EY319" s="1"/>
      <c r="EZ319" s="1"/>
      <c r="FA319" s="1"/>
      <c r="FB319" s="1"/>
      <c r="FC319" s="1"/>
      <c r="FD319" s="1"/>
      <c r="FE319" s="1"/>
      <c r="FF319" s="1"/>
      <c r="FG319" s="1"/>
      <c r="FH319" s="1"/>
      <c r="FI319" s="1"/>
      <c r="FJ319" s="1"/>
      <c r="FK319" s="1"/>
      <c r="FL319" s="1"/>
      <c r="FM319" s="1"/>
    </row>
    <row r="320" spans="1:169" customFormat="1" ht="40.9" customHeight="1">
      <c r="A320" s="1"/>
      <c r="B320" s="220"/>
      <c r="C320" s="211">
        <v>312</v>
      </c>
      <c r="D320" s="31" t="s">
        <v>189</v>
      </c>
      <c r="E320" s="31" t="s">
        <v>189</v>
      </c>
      <c r="F320" s="49" t="s">
        <v>436</v>
      </c>
      <c r="G320" s="31" t="s">
        <v>19</v>
      </c>
      <c r="H320" s="273">
        <f t="shared" si="4"/>
        <v>6406250</v>
      </c>
      <c r="I320" s="48">
        <v>7687500</v>
      </c>
      <c r="J320" s="31" t="s">
        <v>128</v>
      </c>
      <c r="K320" s="31" t="s">
        <v>21</v>
      </c>
      <c r="L320" s="63" t="s">
        <v>190</v>
      </c>
      <c r="M320" s="49" t="s">
        <v>73</v>
      </c>
      <c r="N320" s="49" t="s">
        <v>191</v>
      </c>
      <c r="O320" s="49"/>
      <c r="P320" s="49" t="s">
        <v>189</v>
      </c>
      <c r="Q320" s="6"/>
      <c r="R320" s="238"/>
      <c r="S320" s="18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  <c r="EA320" s="1"/>
      <c r="EB320" s="1"/>
      <c r="EC320" s="1"/>
      <c r="ED320" s="1"/>
      <c r="EE320" s="1"/>
      <c r="EF320" s="1"/>
      <c r="EG320" s="1"/>
      <c r="EH320" s="1"/>
      <c r="EI320" s="1"/>
      <c r="EJ320" s="1"/>
      <c r="EK320" s="1"/>
      <c r="EL320" s="1"/>
      <c r="EM320" s="1"/>
      <c r="EN320" s="1"/>
      <c r="EO320" s="1"/>
      <c r="EP320" s="1"/>
      <c r="EQ320" s="1"/>
      <c r="ER320" s="1"/>
      <c r="ES320" s="1"/>
      <c r="ET320" s="1"/>
      <c r="EU320" s="1"/>
      <c r="EV320" s="1"/>
      <c r="EW320" s="1"/>
      <c r="EX320" s="1"/>
      <c r="EY320" s="1"/>
      <c r="EZ320" s="1"/>
      <c r="FA320" s="1"/>
      <c r="FB320" s="1"/>
      <c r="FC320" s="1"/>
      <c r="FD320" s="1"/>
      <c r="FE320" s="1"/>
      <c r="FF320" s="1"/>
      <c r="FG320" s="1"/>
      <c r="FH320" s="1"/>
      <c r="FI320" s="1"/>
      <c r="FJ320" s="1"/>
      <c r="FK320" s="1"/>
      <c r="FL320" s="1"/>
      <c r="FM320" s="1"/>
    </row>
    <row r="321" spans="1:169" customFormat="1" ht="40.9" customHeight="1">
      <c r="A321" s="1"/>
      <c r="B321" s="220"/>
      <c r="C321" s="211">
        <v>313</v>
      </c>
      <c r="D321" s="31" t="s">
        <v>189</v>
      </c>
      <c r="E321" s="31" t="s">
        <v>189</v>
      </c>
      <c r="F321" s="49" t="s">
        <v>444</v>
      </c>
      <c r="G321" s="31" t="s">
        <v>19</v>
      </c>
      <c r="H321" s="273">
        <f t="shared" ref="H321:H384" si="5">I321/1.2</f>
        <v>7358333.333333334</v>
      </c>
      <c r="I321" s="48">
        <v>8830000</v>
      </c>
      <c r="J321" s="31" t="s">
        <v>128</v>
      </c>
      <c r="K321" s="31" t="s">
        <v>21</v>
      </c>
      <c r="L321" s="63" t="s">
        <v>190</v>
      </c>
      <c r="M321" s="49" t="s">
        <v>73</v>
      </c>
      <c r="N321" s="49" t="s">
        <v>191</v>
      </c>
      <c r="O321" s="49"/>
      <c r="P321" s="49" t="s">
        <v>189</v>
      </c>
      <c r="Q321" s="6"/>
      <c r="R321" s="238"/>
      <c r="S321" s="18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  <c r="EA321" s="1"/>
      <c r="EB321" s="1"/>
      <c r="EC321" s="1"/>
      <c r="ED321" s="1"/>
      <c r="EE321" s="1"/>
      <c r="EF321" s="1"/>
      <c r="EG321" s="1"/>
      <c r="EH321" s="1"/>
      <c r="EI321" s="1"/>
      <c r="EJ321" s="1"/>
      <c r="EK321" s="1"/>
      <c r="EL321" s="1"/>
      <c r="EM321" s="1"/>
      <c r="EN321" s="1"/>
      <c r="EO321" s="1"/>
      <c r="EP321" s="1"/>
      <c r="EQ321" s="1"/>
      <c r="ER321" s="1"/>
      <c r="ES321" s="1"/>
      <c r="ET321" s="1"/>
      <c r="EU321" s="1"/>
      <c r="EV321" s="1"/>
      <c r="EW321" s="1"/>
      <c r="EX321" s="1"/>
      <c r="EY321" s="1"/>
      <c r="EZ321" s="1"/>
      <c r="FA321" s="1"/>
      <c r="FB321" s="1"/>
      <c r="FC321" s="1"/>
      <c r="FD321" s="1"/>
      <c r="FE321" s="1"/>
      <c r="FF321" s="1"/>
      <c r="FG321" s="1"/>
      <c r="FH321" s="1"/>
      <c r="FI321" s="1"/>
      <c r="FJ321" s="1"/>
      <c r="FK321" s="1"/>
      <c r="FL321" s="1"/>
      <c r="FM321" s="1"/>
    </row>
    <row r="322" spans="1:169" customFormat="1" ht="40.9" customHeight="1">
      <c r="A322" s="1"/>
      <c r="B322" s="220"/>
      <c r="C322" s="211">
        <v>314</v>
      </c>
      <c r="D322" s="31" t="s">
        <v>189</v>
      </c>
      <c r="E322" s="31" t="s">
        <v>189</v>
      </c>
      <c r="F322" s="49" t="s">
        <v>437</v>
      </c>
      <c r="G322" s="31" t="s">
        <v>19</v>
      </c>
      <c r="H322" s="273">
        <f t="shared" si="5"/>
        <v>6406250</v>
      </c>
      <c r="I322" s="48">
        <v>7687500</v>
      </c>
      <c r="J322" s="31" t="s">
        <v>128</v>
      </c>
      <c r="K322" s="31" t="s">
        <v>21</v>
      </c>
      <c r="L322" s="63" t="s">
        <v>190</v>
      </c>
      <c r="M322" s="49" t="s">
        <v>73</v>
      </c>
      <c r="N322" s="49" t="s">
        <v>191</v>
      </c>
      <c r="O322" s="49"/>
      <c r="P322" s="49" t="s">
        <v>189</v>
      </c>
      <c r="Q322" s="6"/>
      <c r="R322" s="238"/>
      <c r="S322" s="18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  <c r="DW322" s="1"/>
      <c r="DX322" s="1"/>
      <c r="DY322" s="1"/>
      <c r="DZ322" s="1"/>
      <c r="EA322" s="1"/>
      <c r="EB322" s="1"/>
      <c r="EC322" s="1"/>
      <c r="ED322" s="1"/>
      <c r="EE322" s="1"/>
      <c r="EF322" s="1"/>
      <c r="EG322" s="1"/>
      <c r="EH322" s="1"/>
      <c r="EI322" s="1"/>
      <c r="EJ322" s="1"/>
      <c r="EK322" s="1"/>
      <c r="EL322" s="1"/>
      <c r="EM322" s="1"/>
      <c r="EN322" s="1"/>
      <c r="EO322" s="1"/>
      <c r="EP322" s="1"/>
      <c r="EQ322" s="1"/>
      <c r="ER322" s="1"/>
      <c r="ES322" s="1"/>
      <c r="ET322" s="1"/>
      <c r="EU322" s="1"/>
      <c r="EV322" s="1"/>
      <c r="EW322" s="1"/>
      <c r="EX322" s="1"/>
      <c r="EY322" s="1"/>
      <c r="EZ322" s="1"/>
      <c r="FA322" s="1"/>
      <c r="FB322" s="1"/>
      <c r="FC322" s="1"/>
      <c r="FD322" s="1"/>
      <c r="FE322" s="1"/>
      <c r="FF322" s="1"/>
      <c r="FG322" s="1"/>
      <c r="FH322" s="1"/>
      <c r="FI322" s="1"/>
      <c r="FJ322" s="1"/>
      <c r="FK322" s="1"/>
      <c r="FL322" s="1"/>
      <c r="FM322" s="1"/>
    </row>
    <row r="323" spans="1:169" customFormat="1" ht="40.9" customHeight="1">
      <c r="A323" s="1"/>
      <c r="B323" s="220"/>
      <c r="C323" s="211">
        <v>315</v>
      </c>
      <c r="D323" s="31" t="s">
        <v>189</v>
      </c>
      <c r="E323" s="31" t="s">
        <v>189</v>
      </c>
      <c r="F323" s="49" t="s">
        <v>445</v>
      </c>
      <c r="G323" s="31" t="s">
        <v>19</v>
      </c>
      <c r="H323" s="273">
        <f t="shared" si="5"/>
        <v>7358333.333333334</v>
      </c>
      <c r="I323" s="48">
        <v>8830000</v>
      </c>
      <c r="J323" s="31" t="s">
        <v>128</v>
      </c>
      <c r="K323" s="31" t="s">
        <v>21</v>
      </c>
      <c r="L323" s="63" t="s">
        <v>190</v>
      </c>
      <c r="M323" s="49" t="s">
        <v>73</v>
      </c>
      <c r="N323" s="49" t="s">
        <v>191</v>
      </c>
      <c r="O323" s="49"/>
      <c r="P323" s="49" t="s">
        <v>189</v>
      </c>
      <c r="Q323" s="6"/>
      <c r="R323" s="238"/>
      <c r="S323" s="18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  <c r="DV323" s="1"/>
      <c r="DW323" s="1"/>
      <c r="DX323" s="1"/>
      <c r="DY323" s="1"/>
      <c r="DZ323" s="1"/>
      <c r="EA323" s="1"/>
      <c r="EB323" s="1"/>
      <c r="EC323" s="1"/>
      <c r="ED323" s="1"/>
      <c r="EE323" s="1"/>
      <c r="EF323" s="1"/>
      <c r="EG323" s="1"/>
      <c r="EH323" s="1"/>
      <c r="EI323" s="1"/>
      <c r="EJ323" s="1"/>
      <c r="EK323" s="1"/>
      <c r="EL323" s="1"/>
      <c r="EM323" s="1"/>
      <c r="EN323" s="1"/>
      <c r="EO323" s="1"/>
      <c r="EP323" s="1"/>
      <c r="EQ323" s="1"/>
      <c r="ER323" s="1"/>
      <c r="ES323" s="1"/>
      <c r="ET323" s="1"/>
      <c r="EU323" s="1"/>
      <c r="EV323" s="1"/>
      <c r="EW323" s="1"/>
      <c r="EX323" s="1"/>
      <c r="EY323" s="1"/>
      <c r="EZ323" s="1"/>
      <c r="FA323" s="1"/>
      <c r="FB323" s="1"/>
      <c r="FC323" s="1"/>
      <c r="FD323" s="1"/>
      <c r="FE323" s="1"/>
      <c r="FF323" s="1"/>
      <c r="FG323" s="1"/>
      <c r="FH323" s="1"/>
      <c r="FI323" s="1"/>
      <c r="FJ323" s="1"/>
      <c r="FK323" s="1"/>
      <c r="FL323" s="1"/>
      <c r="FM323" s="1"/>
    </row>
    <row r="324" spans="1:169" customFormat="1" ht="40.9" customHeight="1">
      <c r="A324" s="1"/>
      <c r="B324" s="220"/>
      <c r="C324" s="211">
        <v>316</v>
      </c>
      <c r="D324" s="31" t="s">
        <v>189</v>
      </c>
      <c r="E324" s="31" t="s">
        <v>189</v>
      </c>
      <c r="F324" s="49" t="s">
        <v>446</v>
      </c>
      <c r="G324" s="31" t="s">
        <v>19</v>
      </c>
      <c r="H324" s="273">
        <f t="shared" si="5"/>
        <v>7358333.333333334</v>
      </c>
      <c r="I324" s="48">
        <v>8830000</v>
      </c>
      <c r="J324" s="31" t="s">
        <v>128</v>
      </c>
      <c r="K324" s="31" t="s">
        <v>21</v>
      </c>
      <c r="L324" s="63" t="s">
        <v>190</v>
      </c>
      <c r="M324" s="49" t="s">
        <v>73</v>
      </c>
      <c r="N324" s="49" t="s">
        <v>191</v>
      </c>
      <c r="O324" s="49"/>
      <c r="P324" s="49" t="s">
        <v>189</v>
      </c>
      <c r="Q324" s="6"/>
      <c r="R324" s="238"/>
      <c r="S324" s="18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  <c r="DV324" s="1"/>
      <c r="DW324" s="1"/>
      <c r="DX324" s="1"/>
      <c r="DY324" s="1"/>
      <c r="DZ324" s="1"/>
      <c r="EA324" s="1"/>
      <c r="EB324" s="1"/>
      <c r="EC324" s="1"/>
      <c r="ED324" s="1"/>
      <c r="EE324" s="1"/>
      <c r="EF324" s="1"/>
      <c r="EG324" s="1"/>
      <c r="EH324" s="1"/>
      <c r="EI324" s="1"/>
      <c r="EJ324" s="1"/>
      <c r="EK324" s="1"/>
      <c r="EL324" s="1"/>
      <c r="EM324" s="1"/>
      <c r="EN324" s="1"/>
      <c r="EO324" s="1"/>
      <c r="EP324" s="1"/>
      <c r="EQ324" s="1"/>
      <c r="ER324" s="1"/>
      <c r="ES324" s="1"/>
      <c r="ET324" s="1"/>
      <c r="EU324" s="1"/>
      <c r="EV324" s="1"/>
      <c r="EW324" s="1"/>
      <c r="EX324" s="1"/>
      <c r="EY324" s="1"/>
      <c r="EZ324" s="1"/>
      <c r="FA324" s="1"/>
      <c r="FB324" s="1"/>
      <c r="FC324" s="1"/>
      <c r="FD324" s="1"/>
      <c r="FE324" s="1"/>
      <c r="FF324" s="1"/>
      <c r="FG324" s="1"/>
      <c r="FH324" s="1"/>
      <c r="FI324" s="1"/>
      <c r="FJ324" s="1"/>
      <c r="FK324" s="1"/>
      <c r="FL324" s="1"/>
      <c r="FM324" s="1"/>
    </row>
    <row r="325" spans="1:169" customFormat="1" ht="40.9" customHeight="1">
      <c r="A325" s="1"/>
      <c r="B325" s="220"/>
      <c r="C325" s="211">
        <v>317</v>
      </c>
      <c r="D325" s="31" t="s">
        <v>189</v>
      </c>
      <c r="E325" s="31" t="s">
        <v>189</v>
      </c>
      <c r="F325" s="49" t="s">
        <v>439</v>
      </c>
      <c r="G325" s="31" t="s">
        <v>19</v>
      </c>
      <c r="H325" s="273">
        <f t="shared" si="5"/>
        <v>6406250</v>
      </c>
      <c r="I325" s="48">
        <v>7687500</v>
      </c>
      <c r="J325" s="31" t="s">
        <v>128</v>
      </c>
      <c r="K325" s="31" t="s">
        <v>21</v>
      </c>
      <c r="L325" s="63" t="s">
        <v>190</v>
      </c>
      <c r="M325" s="49" t="s">
        <v>73</v>
      </c>
      <c r="N325" s="49" t="s">
        <v>191</v>
      </c>
      <c r="O325" s="49"/>
      <c r="P325" s="49" t="s">
        <v>189</v>
      </c>
      <c r="Q325" s="6"/>
      <c r="R325" s="238"/>
      <c r="S325" s="18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  <c r="DV325" s="1"/>
      <c r="DW325" s="1"/>
      <c r="DX325" s="1"/>
      <c r="DY325" s="1"/>
      <c r="DZ325" s="1"/>
      <c r="EA325" s="1"/>
      <c r="EB325" s="1"/>
      <c r="EC325" s="1"/>
      <c r="ED325" s="1"/>
      <c r="EE325" s="1"/>
      <c r="EF325" s="1"/>
      <c r="EG325" s="1"/>
      <c r="EH325" s="1"/>
      <c r="EI325" s="1"/>
      <c r="EJ325" s="1"/>
      <c r="EK325" s="1"/>
      <c r="EL325" s="1"/>
      <c r="EM325" s="1"/>
      <c r="EN325" s="1"/>
      <c r="EO325" s="1"/>
      <c r="EP325" s="1"/>
      <c r="EQ325" s="1"/>
      <c r="ER325" s="1"/>
      <c r="ES325" s="1"/>
      <c r="ET325" s="1"/>
      <c r="EU325" s="1"/>
      <c r="EV325" s="1"/>
      <c r="EW325" s="1"/>
      <c r="EX325" s="1"/>
      <c r="EY325" s="1"/>
      <c r="EZ325" s="1"/>
      <c r="FA325" s="1"/>
      <c r="FB325" s="1"/>
      <c r="FC325" s="1"/>
      <c r="FD325" s="1"/>
      <c r="FE325" s="1"/>
      <c r="FF325" s="1"/>
      <c r="FG325" s="1"/>
      <c r="FH325" s="1"/>
      <c r="FI325" s="1"/>
      <c r="FJ325" s="1"/>
      <c r="FK325" s="1"/>
      <c r="FL325" s="1"/>
      <c r="FM325" s="1"/>
    </row>
    <row r="326" spans="1:169" customFormat="1" ht="40.9" customHeight="1">
      <c r="A326" s="1"/>
      <c r="B326" s="220"/>
      <c r="C326" s="211">
        <v>318</v>
      </c>
      <c r="D326" s="31" t="s">
        <v>189</v>
      </c>
      <c r="E326" s="31" t="s">
        <v>189</v>
      </c>
      <c r="F326" s="49" t="s">
        <v>435</v>
      </c>
      <c r="G326" s="31" t="s">
        <v>19</v>
      </c>
      <c r="H326" s="273">
        <f t="shared" si="5"/>
        <v>6406250</v>
      </c>
      <c r="I326" s="48">
        <v>7687500</v>
      </c>
      <c r="J326" s="31" t="s">
        <v>128</v>
      </c>
      <c r="K326" s="31" t="s">
        <v>21</v>
      </c>
      <c r="L326" s="63" t="s">
        <v>190</v>
      </c>
      <c r="M326" s="49" t="s">
        <v>73</v>
      </c>
      <c r="N326" s="49" t="s">
        <v>191</v>
      </c>
      <c r="O326" s="49"/>
      <c r="P326" s="49" t="s">
        <v>189</v>
      </c>
      <c r="Q326" s="6"/>
      <c r="R326" s="238"/>
      <c r="S326" s="18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  <c r="DV326" s="1"/>
      <c r="DW326" s="1"/>
      <c r="DX326" s="1"/>
      <c r="DY326" s="1"/>
      <c r="DZ326" s="1"/>
      <c r="EA326" s="1"/>
      <c r="EB326" s="1"/>
      <c r="EC326" s="1"/>
      <c r="ED326" s="1"/>
      <c r="EE326" s="1"/>
      <c r="EF326" s="1"/>
      <c r="EG326" s="1"/>
      <c r="EH326" s="1"/>
      <c r="EI326" s="1"/>
      <c r="EJ326" s="1"/>
      <c r="EK326" s="1"/>
      <c r="EL326" s="1"/>
      <c r="EM326" s="1"/>
      <c r="EN326" s="1"/>
      <c r="EO326" s="1"/>
      <c r="EP326" s="1"/>
      <c r="EQ326" s="1"/>
      <c r="ER326" s="1"/>
      <c r="ES326" s="1"/>
      <c r="ET326" s="1"/>
      <c r="EU326" s="1"/>
      <c r="EV326" s="1"/>
      <c r="EW326" s="1"/>
      <c r="EX326" s="1"/>
      <c r="EY326" s="1"/>
      <c r="EZ326" s="1"/>
      <c r="FA326" s="1"/>
      <c r="FB326" s="1"/>
      <c r="FC326" s="1"/>
      <c r="FD326" s="1"/>
      <c r="FE326" s="1"/>
      <c r="FF326" s="1"/>
      <c r="FG326" s="1"/>
      <c r="FH326" s="1"/>
      <c r="FI326" s="1"/>
      <c r="FJ326" s="1"/>
      <c r="FK326" s="1"/>
      <c r="FL326" s="1"/>
      <c r="FM326" s="1"/>
    </row>
    <row r="327" spans="1:169" customFormat="1" ht="40.9" customHeight="1">
      <c r="A327" s="1"/>
      <c r="B327" s="220"/>
      <c r="C327" s="211">
        <v>319</v>
      </c>
      <c r="D327" s="31" t="s">
        <v>189</v>
      </c>
      <c r="E327" s="31" t="s">
        <v>189</v>
      </c>
      <c r="F327" s="49" t="s">
        <v>441</v>
      </c>
      <c r="G327" s="31" t="s">
        <v>19</v>
      </c>
      <c r="H327" s="273">
        <f t="shared" si="5"/>
        <v>6406250</v>
      </c>
      <c r="I327" s="48">
        <v>7687500</v>
      </c>
      <c r="J327" s="31" t="s">
        <v>128</v>
      </c>
      <c r="K327" s="31" t="s">
        <v>21</v>
      </c>
      <c r="L327" s="63" t="s">
        <v>190</v>
      </c>
      <c r="M327" s="49" t="s">
        <v>73</v>
      </c>
      <c r="N327" s="49" t="s">
        <v>191</v>
      </c>
      <c r="O327" s="49"/>
      <c r="P327" s="49" t="s">
        <v>189</v>
      </c>
      <c r="Q327" s="6"/>
      <c r="R327" s="238"/>
      <c r="S327" s="18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  <c r="DU327" s="1"/>
      <c r="DV327" s="1"/>
      <c r="DW327" s="1"/>
      <c r="DX327" s="1"/>
      <c r="DY327" s="1"/>
      <c r="DZ327" s="1"/>
      <c r="EA327" s="1"/>
      <c r="EB327" s="1"/>
      <c r="EC327" s="1"/>
      <c r="ED327" s="1"/>
      <c r="EE327" s="1"/>
      <c r="EF327" s="1"/>
      <c r="EG327" s="1"/>
      <c r="EH327" s="1"/>
      <c r="EI327" s="1"/>
      <c r="EJ327" s="1"/>
      <c r="EK327" s="1"/>
      <c r="EL327" s="1"/>
      <c r="EM327" s="1"/>
      <c r="EN327" s="1"/>
      <c r="EO327" s="1"/>
      <c r="EP327" s="1"/>
      <c r="EQ327" s="1"/>
      <c r="ER327" s="1"/>
      <c r="ES327" s="1"/>
      <c r="ET327" s="1"/>
      <c r="EU327" s="1"/>
      <c r="EV327" s="1"/>
      <c r="EW327" s="1"/>
      <c r="EX327" s="1"/>
      <c r="EY327" s="1"/>
      <c r="EZ327" s="1"/>
      <c r="FA327" s="1"/>
      <c r="FB327" s="1"/>
      <c r="FC327" s="1"/>
      <c r="FD327" s="1"/>
      <c r="FE327" s="1"/>
      <c r="FF327" s="1"/>
      <c r="FG327" s="1"/>
      <c r="FH327" s="1"/>
      <c r="FI327" s="1"/>
      <c r="FJ327" s="1"/>
      <c r="FK327" s="1"/>
      <c r="FL327" s="1"/>
      <c r="FM327" s="1"/>
    </row>
    <row r="328" spans="1:169" customFormat="1" ht="40.9" customHeight="1">
      <c r="A328" s="1"/>
      <c r="B328" s="220"/>
      <c r="C328" s="211">
        <v>320</v>
      </c>
      <c r="D328" s="31" t="s">
        <v>189</v>
      </c>
      <c r="E328" s="31" t="s">
        <v>189</v>
      </c>
      <c r="F328" s="49" t="s">
        <v>443</v>
      </c>
      <c r="G328" s="31" t="s">
        <v>19</v>
      </c>
      <c r="H328" s="273">
        <f t="shared" si="5"/>
        <v>7358333.333333334</v>
      </c>
      <c r="I328" s="48">
        <v>8830000</v>
      </c>
      <c r="J328" s="31" t="s">
        <v>128</v>
      </c>
      <c r="K328" s="31" t="s">
        <v>21</v>
      </c>
      <c r="L328" s="63" t="s">
        <v>190</v>
      </c>
      <c r="M328" s="49" t="s">
        <v>73</v>
      </c>
      <c r="N328" s="49" t="s">
        <v>191</v>
      </c>
      <c r="O328" s="49"/>
      <c r="P328" s="49" t="s">
        <v>189</v>
      </c>
      <c r="Q328" s="6"/>
      <c r="R328" s="238"/>
      <c r="S328" s="18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  <c r="DU328" s="1"/>
      <c r="DV328" s="1"/>
      <c r="DW328" s="1"/>
      <c r="DX328" s="1"/>
      <c r="DY328" s="1"/>
      <c r="DZ328" s="1"/>
      <c r="EA328" s="1"/>
      <c r="EB328" s="1"/>
      <c r="EC328" s="1"/>
      <c r="ED328" s="1"/>
      <c r="EE328" s="1"/>
      <c r="EF328" s="1"/>
      <c r="EG328" s="1"/>
      <c r="EH328" s="1"/>
      <c r="EI328" s="1"/>
      <c r="EJ328" s="1"/>
      <c r="EK328" s="1"/>
      <c r="EL328" s="1"/>
      <c r="EM328" s="1"/>
      <c r="EN328" s="1"/>
      <c r="EO328" s="1"/>
      <c r="EP328" s="1"/>
      <c r="EQ328" s="1"/>
      <c r="ER328" s="1"/>
      <c r="ES328" s="1"/>
      <c r="ET328" s="1"/>
      <c r="EU328" s="1"/>
      <c r="EV328" s="1"/>
      <c r="EW328" s="1"/>
      <c r="EX328" s="1"/>
      <c r="EY328" s="1"/>
      <c r="EZ328" s="1"/>
      <c r="FA328" s="1"/>
      <c r="FB328" s="1"/>
      <c r="FC328" s="1"/>
      <c r="FD328" s="1"/>
      <c r="FE328" s="1"/>
      <c r="FF328" s="1"/>
      <c r="FG328" s="1"/>
      <c r="FH328" s="1"/>
      <c r="FI328" s="1"/>
      <c r="FJ328" s="1"/>
      <c r="FK328" s="1"/>
      <c r="FL328" s="1"/>
      <c r="FM328" s="1"/>
    </row>
    <row r="329" spans="1:169" customFormat="1" ht="40.9" customHeight="1">
      <c r="A329" s="1"/>
      <c r="B329" s="220"/>
      <c r="C329" s="211">
        <v>321</v>
      </c>
      <c r="D329" s="31" t="s">
        <v>189</v>
      </c>
      <c r="E329" s="31" t="s">
        <v>189</v>
      </c>
      <c r="F329" s="49" t="s">
        <v>438</v>
      </c>
      <c r="G329" s="31" t="s">
        <v>19</v>
      </c>
      <c r="H329" s="273">
        <f t="shared" si="5"/>
        <v>6406250</v>
      </c>
      <c r="I329" s="48">
        <v>7687500</v>
      </c>
      <c r="J329" s="31" t="s">
        <v>128</v>
      </c>
      <c r="K329" s="31" t="s">
        <v>21</v>
      </c>
      <c r="L329" s="63" t="s">
        <v>190</v>
      </c>
      <c r="M329" s="49" t="s">
        <v>73</v>
      </c>
      <c r="N329" s="49" t="s">
        <v>191</v>
      </c>
      <c r="O329" s="49"/>
      <c r="P329" s="49" t="s">
        <v>189</v>
      </c>
      <c r="Q329" s="6"/>
      <c r="R329" s="238"/>
      <c r="S329" s="18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  <c r="DU329" s="1"/>
      <c r="DV329" s="1"/>
      <c r="DW329" s="1"/>
      <c r="DX329" s="1"/>
      <c r="DY329" s="1"/>
      <c r="DZ329" s="1"/>
      <c r="EA329" s="1"/>
      <c r="EB329" s="1"/>
      <c r="EC329" s="1"/>
      <c r="ED329" s="1"/>
      <c r="EE329" s="1"/>
      <c r="EF329" s="1"/>
      <c r="EG329" s="1"/>
      <c r="EH329" s="1"/>
      <c r="EI329" s="1"/>
      <c r="EJ329" s="1"/>
      <c r="EK329" s="1"/>
      <c r="EL329" s="1"/>
      <c r="EM329" s="1"/>
      <c r="EN329" s="1"/>
      <c r="EO329" s="1"/>
      <c r="EP329" s="1"/>
      <c r="EQ329" s="1"/>
      <c r="ER329" s="1"/>
      <c r="ES329" s="1"/>
      <c r="ET329" s="1"/>
      <c r="EU329" s="1"/>
      <c r="EV329" s="1"/>
      <c r="EW329" s="1"/>
      <c r="EX329" s="1"/>
      <c r="EY329" s="1"/>
      <c r="EZ329" s="1"/>
      <c r="FA329" s="1"/>
      <c r="FB329" s="1"/>
      <c r="FC329" s="1"/>
      <c r="FD329" s="1"/>
      <c r="FE329" s="1"/>
      <c r="FF329" s="1"/>
      <c r="FG329" s="1"/>
      <c r="FH329" s="1"/>
      <c r="FI329" s="1"/>
      <c r="FJ329" s="1"/>
      <c r="FK329" s="1"/>
      <c r="FL329" s="1"/>
      <c r="FM329" s="1"/>
    </row>
    <row r="330" spans="1:169" customFormat="1" ht="40.9" customHeight="1">
      <c r="A330" s="1"/>
      <c r="B330" s="220"/>
      <c r="C330" s="211">
        <v>322</v>
      </c>
      <c r="D330" s="31" t="s">
        <v>189</v>
      </c>
      <c r="E330" s="31" t="s">
        <v>189</v>
      </c>
      <c r="F330" s="49" t="s">
        <v>200</v>
      </c>
      <c r="G330" s="31" t="s">
        <v>19</v>
      </c>
      <c r="H330" s="273">
        <f t="shared" si="5"/>
        <v>5475000</v>
      </c>
      <c r="I330" s="48">
        <v>6570000</v>
      </c>
      <c r="J330" s="31" t="s">
        <v>128</v>
      </c>
      <c r="K330" s="31" t="s">
        <v>21</v>
      </c>
      <c r="L330" s="63" t="s">
        <v>192</v>
      </c>
      <c r="M330" s="49" t="s">
        <v>73</v>
      </c>
      <c r="N330" s="49" t="s">
        <v>191</v>
      </c>
      <c r="O330" s="49"/>
      <c r="P330" s="49" t="s">
        <v>189</v>
      </c>
      <c r="Q330" s="6"/>
      <c r="R330" s="238"/>
      <c r="S330" s="18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  <c r="DU330" s="1"/>
      <c r="DV330" s="1"/>
      <c r="DW330" s="1"/>
      <c r="DX330" s="1"/>
      <c r="DY330" s="1"/>
      <c r="DZ330" s="1"/>
      <c r="EA330" s="1"/>
      <c r="EB330" s="1"/>
      <c r="EC330" s="1"/>
      <c r="ED330" s="1"/>
      <c r="EE330" s="1"/>
      <c r="EF330" s="1"/>
      <c r="EG330" s="1"/>
      <c r="EH330" s="1"/>
      <c r="EI330" s="1"/>
      <c r="EJ330" s="1"/>
      <c r="EK330" s="1"/>
      <c r="EL330" s="1"/>
      <c r="EM330" s="1"/>
      <c r="EN330" s="1"/>
      <c r="EO330" s="1"/>
      <c r="EP330" s="1"/>
      <c r="EQ330" s="1"/>
      <c r="ER330" s="1"/>
      <c r="ES330" s="1"/>
      <c r="ET330" s="1"/>
      <c r="EU330" s="1"/>
      <c r="EV330" s="1"/>
      <c r="EW330" s="1"/>
      <c r="EX330" s="1"/>
      <c r="EY330" s="1"/>
      <c r="EZ330" s="1"/>
      <c r="FA330" s="1"/>
      <c r="FB330" s="1"/>
      <c r="FC330" s="1"/>
      <c r="FD330" s="1"/>
      <c r="FE330" s="1"/>
      <c r="FF330" s="1"/>
      <c r="FG330" s="1"/>
      <c r="FH330" s="1"/>
      <c r="FI330" s="1"/>
      <c r="FJ330" s="1"/>
      <c r="FK330" s="1"/>
      <c r="FL330" s="1"/>
      <c r="FM330" s="1"/>
    </row>
    <row r="331" spans="1:169" customFormat="1" ht="40.9" customHeight="1">
      <c r="A331" s="1"/>
      <c r="B331" s="220"/>
      <c r="C331" s="211">
        <v>323</v>
      </c>
      <c r="D331" s="31" t="s">
        <v>189</v>
      </c>
      <c r="E331" s="31" t="s">
        <v>189</v>
      </c>
      <c r="F331" s="49" t="s">
        <v>203</v>
      </c>
      <c r="G331" s="31" t="s">
        <v>19</v>
      </c>
      <c r="H331" s="273">
        <f t="shared" si="5"/>
        <v>3750000</v>
      </c>
      <c r="I331" s="48">
        <v>4500000</v>
      </c>
      <c r="J331" s="31" t="s">
        <v>128</v>
      </c>
      <c r="K331" s="31" t="s">
        <v>21</v>
      </c>
      <c r="L331" s="63" t="s">
        <v>192</v>
      </c>
      <c r="M331" s="49" t="s">
        <v>73</v>
      </c>
      <c r="N331" s="49" t="s">
        <v>193</v>
      </c>
      <c r="O331" s="49"/>
      <c r="P331" s="49" t="s">
        <v>189</v>
      </c>
      <c r="Q331" s="6"/>
      <c r="R331" s="238"/>
      <c r="S331" s="18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  <c r="DU331" s="1"/>
      <c r="DV331" s="1"/>
      <c r="DW331" s="1"/>
      <c r="DX331" s="1"/>
      <c r="DY331" s="1"/>
      <c r="DZ331" s="1"/>
      <c r="EA331" s="1"/>
      <c r="EB331" s="1"/>
      <c r="EC331" s="1"/>
      <c r="ED331" s="1"/>
      <c r="EE331" s="1"/>
      <c r="EF331" s="1"/>
      <c r="EG331" s="1"/>
      <c r="EH331" s="1"/>
      <c r="EI331" s="1"/>
      <c r="EJ331" s="1"/>
      <c r="EK331" s="1"/>
      <c r="EL331" s="1"/>
      <c r="EM331" s="1"/>
      <c r="EN331" s="1"/>
      <c r="EO331" s="1"/>
      <c r="EP331" s="1"/>
      <c r="EQ331" s="1"/>
      <c r="ER331" s="1"/>
      <c r="ES331" s="1"/>
      <c r="ET331" s="1"/>
      <c r="EU331" s="1"/>
      <c r="EV331" s="1"/>
      <c r="EW331" s="1"/>
      <c r="EX331" s="1"/>
      <c r="EY331" s="1"/>
      <c r="EZ331" s="1"/>
      <c r="FA331" s="1"/>
      <c r="FB331" s="1"/>
      <c r="FC331" s="1"/>
      <c r="FD331" s="1"/>
      <c r="FE331" s="1"/>
      <c r="FF331" s="1"/>
      <c r="FG331" s="1"/>
      <c r="FH331" s="1"/>
      <c r="FI331" s="1"/>
      <c r="FJ331" s="1"/>
      <c r="FK331" s="1"/>
      <c r="FL331" s="1"/>
      <c r="FM331" s="1"/>
    </row>
    <row r="332" spans="1:169" customFormat="1" ht="40.9" customHeight="1">
      <c r="A332" s="1"/>
      <c r="B332" s="220"/>
      <c r="C332" s="211">
        <v>324</v>
      </c>
      <c r="D332" s="31" t="s">
        <v>189</v>
      </c>
      <c r="E332" s="31" t="s">
        <v>189</v>
      </c>
      <c r="F332" s="49" t="s">
        <v>197</v>
      </c>
      <c r="G332" s="31" t="s">
        <v>19</v>
      </c>
      <c r="H332" s="273">
        <f t="shared" si="5"/>
        <v>6666666.666666667</v>
      </c>
      <c r="I332" s="48">
        <v>8000000</v>
      </c>
      <c r="J332" s="31" t="s">
        <v>128</v>
      </c>
      <c r="K332" s="31" t="s">
        <v>21</v>
      </c>
      <c r="L332" s="63" t="s">
        <v>192</v>
      </c>
      <c r="M332" s="49" t="s">
        <v>73</v>
      </c>
      <c r="N332" s="49" t="s">
        <v>193</v>
      </c>
      <c r="O332" s="49"/>
      <c r="P332" s="49" t="s">
        <v>189</v>
      </c>
      <c r="Q332" s="6"/>
      <c r="R332" s="238"/>
      <c r="S332" s="18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  <c r="DV332" s="1"/>
      <c r="DW332" s="1"/>
      <c r="DX332" s="1"/>
      <c r="DY332" s="1"/>
      <c r="DZ332" s="1"/>
      <c r="EA332" s="1"/>
      <c r="EB332" s="1"/>
      <c r="EC332" s="1"/>
      <c r="ED332" s="1"/>
      <c r="EE332" s="1"/>
      <c r="EF332" s="1"/>
      <c r="EG332" s="1"/>
      <c r="EH332" s="1"/>
      <c r="EI332" s="1"/>
      <c r="EJ332" s="1"/>
      <c r="EK332" s="1"/>
      <c r="EL332" s="1"/>
      <c r="EM332" s="1"/>
      <c r="EN332" s="1"/>
      <c r="EO332" s="1"/>
      <c r="EP332" s="1"/>
      <c r="EQ332" s="1"/>
      <c r="ER332" s="1"/>
      <c r="ES332" s="1"/>
      <c r="ET332" s="1"/>
      <c r="EU332" s="1"/>
      <c r="EV332" s="1"/>
      <c r="EW332" s="1"/>
      <c r="EX332" s="1"/>
      <c r="EY332" s="1"/>
      <c r="EZ332" s="1"/>
      <c r="FA332" s="1"/>
      <c r="FB332" s="1"/>
      <c r="FC332" s="1"/>
      <c r="FD332" s="1"/>
      <c r="FE332" s="1"/>
      <c r="FF332" s="1"/>
      <c r="FG332" s="1"/>
      <c r="FH332" s="1"/>
      <c r="FI332" s="1"/>
      <c r="FJ332" s="1"/>
      <c r="FK332" s="1"/>
      <c r="FL332" s="1"/>
      <c r="FM332" s="1"/>
    </row>
    <row r="333" spans="1:169" customFormat="1" ht="40.9" customHeight="1">
      <c r="A333" s="1"/>
      <c r="B333" s="220"/>
      <c r="C333" s="211">
        <v>325</v>
      </c>
      <c r="D333" s="31" t="s">
        <v>189</v>
      </c>
      <c r="E333" s="31" t="s">
        <v>189</v>
      </c>
      <c r="F333" s="49" t="s">
        <v>202</v>
      </c>
      <c r="G333" s="31" t="s">
        <v>19</v>
      </c>
      <c r="H333" s="273">
        <f t="shared" si="5"/>
        <v>3800000</v>
      </c>
      <c r="I333" s="48">
        <v>4560000</v>
      </c>
      <c r="J333" s="31" t="s">
        <v>128</v>
      </c>
      <c r="K333" s="31" t="s">
        <v>21</v>
      </c>
      <c r="L333" s="63" t="s">
        <v>192</v>
      </c>
      <c r="M333" s="49" t="s">
        <v>73</v>
      </c>
      <c r="N333" s="49" t="s">
        <v>193</v>
      </c>
      <c r="O333" s="49"/>
      <c r="P333" s="49" t="s">
        <v>189</v>
      </c>
      <c r="Q333" s="6"/>
      <c r="R333" s="238"/>
      <c r="S333" s="18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  <c r="DU333" s="1"/>
      <c r="DV333" s="1"/>
      <c r="DW333" s="1"/>
      <c r="DX333" s="1"/>
      <c r="DY333" s="1"/>
      <c r="DZ333" s="1"/>
      <c r="EA333" s="1"/>
      <c r="EB333" s="1"/>
      <c r="EC333" s="1"/>
      <c r="ED333" s="1"/>
      <c r="EE333" s="1"/>
      <c r="EF333" s="1"/>
      <c r="EG333" s="1"/>
      <c r="EH333" s="1"/>
      <c r="EI333" s="1"/>
      <c r="EJ333" s="1"/>
      <c r="EK333" s="1"/>
      <c r="EL333" s="1"/>
      <c r="EM333" s="1"/>
      <c r="EN333" s="1"/>
      <c r="EO333" s="1"/>
      <c r="EP333" s="1"/>
      <c r="EQ333" s="1"/>
      <c r="ER333" s="1"/>
      <c r="ES333" s="1"/>
      <c r="ET333" s="1"/>
      <c r="EU333" s="1"/>
      <c r="EV333" s="1"/>
      <c r="EW333" s="1"/>
      <c r="EX333" s="1"/>
      <c r="EY333" s="1"/>
      <c r="EZ333" s="1"/>
      <c r="FA333" s="1"/>
      <c r="FB333" s="1"/>
      <c r="FC333" s="1"/>
      <c r="FD333" s="1"/>
      <c r="FE333" s="1"/>
      <c r="FF333" s="1"/>
      <c r="FG333" s="1"/>
      <c r="FH333" s="1"/>
      <c r="FI333" s="1"/>
      <c r="FJ333" s="1"/>
      <c r="FK333" s="1"/>
      <c r="FL333" s="1"/>
      <c r="FM333" s="1"/>
    </row>
    <row r="334" spans="1:169" customFormat="1" ht="40.9" customHeight="1">
      <c r="A334" s="1"/>
      <c r="B334" s="220"/>
      <c r="C334" s="211">
        <v>326</v>
      </c>
      <c r="D334" s="31" t="s">
        <v>189</v>
      </c>
      <c r="E334" s="31" t="s">
        <v>189</v>
      </c>
      <c r="F334" s="49" t="s">
        <v>449</v>
      </c>
      <c r="G334" s="31" t="s">
        <v>19</v>
      </c>
      <c r="H334" s="273">
        <f t="shared" si="5"/>
        <v>490000</v>
      </c>
      <c r="I334" s="48">
        <v>588000</v>
      </c>
      <c r="J334" s="31" t="s">
        <v>128</v>
      </c>
      <c r="K334" s="31" t="s">
        <v>21</v>
      </c>
      <c r="L334" s="63" t="s">
        <v>190</v>
      </c>
      <c r="M334" s="49" t="s">
        <v>73</v>
      </c>
      <c r="N334" s="49" t="s">
        <v>193</v>
      </c>
      <c r="O334" s="49"/>
      <c r="P334" s="49" t="s">
        <v>189</v>
      </c>
      <c r="Q334" s="6"/>
      <c r="R334" s="238"/>
      <c r="S334" s="18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  <c r="DV334" s="1"/>
      <c r="DW334" s="1"/>
      <c r="DX334" s="1"/>
      <c r="DY334" s="1"/>
      <c r="DZ334" s="1"/>
      <c r="EA334" s="1"/>
      <c r="EB334" s="1"/>
      <c r="EC334" s="1"/>
      <c r="ED334" s="1"/>
      <c r="EE334" s="1"/>
      <c r="EF334" s="1"/>
      <c r="EG334" s="1"/>
      <c r="EH334" s="1"/>
      <c r="EI334" s="1"/>
      <c r="EJ334" s="1"/>
      <c r="EK334" s="1"/>
      <c r="EL334" s="1"/>
      <c r="EM334" s="1"/>
      <c r="EN334" s="1"/>
      <c r="EO334" s="1"/>
      <c r="EP334" s="1"/>
      <c r="EQ334" s="1"/>
      <c r="ER334" s="1"/>
      <c r="ES334" s="1"/>
      <c r="ET334" s="1"/>
      <c r="EU334" s="1"/>
      <c r="EV334" s="1"/>
      <c r="EW334" s="1"/>
      <c r="EX334" s="1"/>
      <c r="EY334" s="1"/>
      <c r="EZ334" s="1"/>
      <c r="FA334" s="1"/>
      <c r="FB334" s="1"/>
      <c r="FC334" s="1"/>
      <c r="FD334" s="1"/>
      <c r="FE334" s="1"/>
      <c r="FF334" s="1"/>
      <c r="FG334" s="1"/>
      <c r="FH334" s="1"/>
      <c r="FI334" s="1"/>
      <c r="FJ334" s="1"/>
      <c r="FK334" s="1"/>
      <c r="FL334" s="1"/>
      <c r="FM334" s="1"/>
    </row>
    <row r="335" spans="1:169" customFormat="1" ht="40.9" customHeight="1">
      <c r="A335" s="1"/>
      <c r="B335" s="220"/>
      <c r="C335" s="211">
        <v>327</v>
      </c>
      <c r="D335" s="31" t="s">
        <v>189</v>
      </c>
      <c r="E335" s="31" t="s">
        <v>189</v>
      </c>
      <c r="F335" s="49" t="s">
        <v>448</v>
      </c>
      <c r="G335" s="31" t="s">
        <v>19</v>
      </c>
      <c r="H335" s="273">
        <f t="shared" si="5"/>
        <v>599166.66666666674</v>
      </c>
      <c r="I335" s="48">
        <v>719000</v>
      </c>
      <c r="J335" s="31" t="s">
        <v>128</v>
      </c>
      <c r="K335" s="31" t="s">
        <v>21</v>
      </c>
      <c r="L335" s="63" t="s">
        <v>196</v>
      </c>
      <c r="M335" s="49" t="s">
        <v>73</v>
      </c>
      <c r="N335" s="49" t="s">
        <v>193</v>
      </c>
      <c r="O335" s="49"/>
      <c r="P335" s="49" t="s">
        <v>189</v>
      </c>
      <c r="Q335" s="6"/>
      <c r="R335" s="238"/>
      <c r="S335" s="18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  <c r="DU335" s="1"/>
      <c r="DV335" s="1"/>
      <c r="DW335" s="1"/>
      <c r="DX335" s="1"/>
      <c r="DY335" s="1"/>
      <c r="DZ335" s="1"/>
      <c r="EA335" s="1"/>
      <c r="EB335" s="1"/>
      <c r="EC335" s="1"/>
      <c r="ED335" s="1"/>
      <c r="EE335" s="1"/>
      <c r="EF335" s="1"/>
      <c r="EG335" s="1"/>
      <c r="EH335" s="1"/>
      <c r="EI335" s="1"/>
      <c r="EJ335" s="1"/>
      <c r="EK335" s="1"/>
      <c r="EL335" s="1"/>
      <c r="EM335" s="1"/>
      <c r="EN335" s="1"/>
      <c r="EO335" s="1"/>
      <c r="EP335" s="1"/>
      <c r="EQ335" s="1"/>
      <c r="ER335" s="1"/>
      <c r="ES335" s="1"/>
      <c r="ET335" s="1"/>
      <c r="EU335" s="1"/>
      <c r="EV335" s="1"/>
      <c r="EW335" s="1"/>
      <c r="EX335" s="1"/>
      <c r="EY335" s="1"/>
      <c r="EZ335" s="1"/>
      <c r="FA335" s="1"/>
      <c r="FB335" s="1"/>
      <c r="FC335" s="1"/>
      <c r="FD335" s="1"/>
      <c r="FE335" s="1"/>
      <c r="FF335" s="1"/>
      <c r="FG335" s="1"/>
      <c r="FH335" s="1"/>
      <c r="FI335" s="1"/>
      <c r="FJ335" s="1"/>
      <c r="FK335" s="1"/>
      <c r="FL335" s="1"/>
      <c r="FM335" s="1"/>
    </row>
    <row r="336" spans="1:169" customFormat="1" ht="40.9" customHeight="1">
      <c r="A336" s="1"/>
      <c r="B336" s="220"/>
      <c r="C336" s="211">
        <v>328</v>
      </c>
      <c r="D336" s="31" t="s">
        <v>189</v>
      </c>
      <c r="E336" s="31" t="s">
        <v>189</v>
      </c>
      <c r="F336" s="49" t="s">
        <v>285</v>
      </c>
      <c r="G336" s="31" t="s">
        <v>19</v>
      </c>
      <c r="H336" s="273">
        <f t="shared" si="5"/>
        <v>1158333.3333333335</v>
      </c>
      <c r="I336" s="48">
        <v>1390000</v>
      </c>
      <c r="J336" s="31" t="s">
        <v>128</v>
      </c>
      <c r="K336" s="31" t="s">
        <v>21</v>
      </c>
      <c r="L336" s="63" t="s">
        <v>213</v>
      </c>
      <c r="M336" s="49" t="s">
        <v>73</v>
      </c>
      <c r="N336" s="49" t="s">
        <v>191</v>
      </c>
      <c r="O336" s="49"/>
      <c r="P336" s="49" t="s">
        <v>189</v>
      </c>
      <c r="Q336" s="6"/>
      <c r="R336" s="238"/>
      <c r="S336" s="18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  <c r="DV336" s="1"/>
      <c r="DW336" s="1"/>
      <c r="DX336" s="1"/>
      <c r="DY336" s="1"/>
      <c r="DZ336" s="1"/>
      <c r="EA336" s="1"/>
      <c r="EB336" s="1"/>
      <c r="EC336" s="1"/>
      <c r="ED336" s="1"/>
      <c r="EE336" s="1"/>
      <c r="EF336" s="1"/>
      <c r="EG336" s="1"/>
      <c r="EH336" s="1"/>
      <c r="EI336" s="1"/>
      <c r="EJ336" s="1"/>
      <c r="EK336" s="1"/>
      <c r="EL336" s="1"/>
      <c r="EM336" s="1"/>
      <c r="EN336" s="1"/>
      <c r="EO336" s="1"/>
      <c r="EP336" s="1"/>
      <c r="EQ336" s="1"/>
      <c r="ER336" s="1"/>
      <c r="ES336" s="1"/>
      <c r="ET336" s="1"/>
      <c r="EU336" s="1"/>
      <c r="EV336" s="1"/>
      <c r="EW336" s="1"/>
      <c r="EX336" s="1"/>
      <c r="EY336" s="1"/>
      <c r="EZ336" s="1"/>
      <c r="FA336" s="1"/>
      <c r="FB336" s="1"/>
      <c r="FC336" s="1"/>
      <c r="FD336" s="1"/>
      <c r="FE336" s="1"/>
      <c r="FF336" s="1"/>
      <c r="FG336" s="1"/>
      <c r="FH336" s="1"/>
      <c r="FI336" s="1"/>
      <c r="FJ336" s="1"/>
      <c r="FK336" s="1"/>
      <c r="FL336" s="1"/>
      <c r="FM336" s="1"/>
    </row>
    <row r="337" spans="1:169" customFormat="1" ht="40.9" customHeight="1">
      <c r="A337" s="1"/>
      <c r="B337" s="220"/>
      <c r="C337" s="211">
        <v>329</v>
      </c>
      <c r="D337" s="31" t="s">
        <v>189</v>
      </c>
      <c r="E337" s="31" t="s">
        <v>189</v>
      </c>
      <c r="F337" s="49" t="s">
        <v>450</v>
      </c>
      <c r="G337" s="31" t="s">
        <v>19</v>
      </c>
      <c r="H337" s="273">
        <f t="shared" si="5"/>
        <v>87500</v>
      </c>
      <c r="I337" s="48">
        <v>105000</v>
      </c>
      <c r="J337" s="31" t="s">
        <v>128</v>
      </c>
      <c r="K337" s="31" t="s">
        <v>21</v>
      </c>
      <c r="L337" s="63" t="s">
        <v>190</v>
      </c>
      <c r="M337" s="49" t="s">
        <v>73</v>
      </c>
      <c r="N337" s="49" t="s">
        <v>191</v>
      </c>
      <c r="O337" s="49"/>
      <c r="P337" s="49" t="s">
        <v>189</v>
      </c>
      <c r="Q337" s="6"/>
      <c r="R337" s="238"/>
      <c r="S337" s="18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  <c r="DU337" s="1"/>
      <c r="DV337" s="1"/>
      <c r="DW337" s="1"/>
      <c r="DX337" s="1"/>
      <c r="DY337" s="1"/>
      <c r="DZ337" s="1"/>
      <c r="EA337" s="1"/>
      <c r="EB337" s="1"/>
      <c r="EC337" s="1"/>
      <c r="ED337" s="1"/>
      <c r="EE337" s="1"/>
      <c r="EF337" s="1"/>
      <c r="EG337" s="1"/>
      <c r="EH337" s="1"/>
      <c r="EI337" s="1"/>
      <c r="EJ337" s="1"/>
      <c r="EK337" s="1"/>
      <c r="EL337" s="1"/>
      <c r="EM337" s="1"/>
      <c r="EN337" s="1"/>
      <c r="EO337" s="1"/>
      <c r="EP337" s="1"/>
      <c r="EQ337" s="1"/>
      <c r="ER337" s="1"/>
      <c r="ES337" s="1"/>
      <c r="ET337" s="1"/>
      <c r="EU337" s="1"/>
      <c r="EV337" s="1"/>
      <c r="EW337" s="1"/>
      <c r="EX337" s="1"/>
      <c r="EY337" s="1"/>
      <c r="EZ337" s="1"/>
      <c r="FA337" s="1"/>
      <c r="FB337" s="1"/>
      <c r="FC337" s="1"/>
      <c r="FD337" s="1"/>
      <c r="FE337" s="1"/>
      <c r="FF337" s="1"/>
      <c r="FG337" s="1"/>
      <c r="FH337" s="1"/>
      <c r="FI337" s="1"/>
      <c r="FJ337" s="1"/>
      <c r="FK337" s="1"/>
      <c r="FL337" s="1"/>
      <c r="FM337" s="1"/>
    </row>
    <row r="338" spans="1:169" customFormat="1" ht="40.9" customHeight="1">
      <c r="A338" s="1"/>
      <c r="B338" s="220"/>
      <c r="C338" s="211">
        <v>330</v>
      </c>
      <c r="D338" s="31" t="s">
        <v>189</v>
      </c>
      <c r="E338" s="31" t="s">
        <v>189</v>
      </c>
      <c r="F338" s="49" t="s">
        <v>453</v>
      </c>
      <c r="G338" s="31" t="s">
        <v>19</v>
      </c>
      <c r="H338" s="273">
        <f t="shared" si="5"/>
        <v>833333.33333333337</v>
      </c>
      <c r="I338" s="48">
        <v>1000000</v>
      </c>
      <c r="J338" s="31" t="s">
        <v>128</v>
      </c>
      <c r="K338" s="31" t="s">
        <v>21</v>
      </c>
      <c r="L338" s="63" t="s">
        <v>190</v>
      </c>
      <c r="M338" s="49" t="s">
        <v>73</v>
      </c>
      <c r="N338" s="49" t="s">
        <v>191</v>
      </c>
      <c r="O338" s="49"/>
      <c r="P338" s="49" t="s">
        <v>189</v>
      </c>
      <c r="Q338" s="6"/>
      <c r="R338" s="238"/>
      <c r="S338" s="18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  <c r="DU338" s="1"/>
      <c r="DV338" s="1"/>
      <c r="DW338" s="1"/>
      <c r="DX338" s="1"/>
      <c r="DY338" s="1"/>
      <c r="DZ338" s="1"/>
      <c r="EA338" s="1"/>
      <c r="EB338" s="1"/>
      <c r="EC338" s="1"/>
      <c r="ED338" s="1"/>
      <c r="EE338" s="1"/>
      <c r="EF338" s="1"/>
      <c r="EG338" s="1"/>
      <c r="EH338" s="1"/>
      <c r="EI338" s="1"/>
      <c r="EJ338" s="1"/>
      <c r="EK338" s="1"/>
      <c r="EL338" s="1"/>
      <c r="EM338" s="1"/>
      <c r="EN338" s="1"/>
      <c r="EO338" s="1"/>
      <c r="EP338" s="1"/>
      <c r="EQ338" s="1"/>
      <c r="ER338" s="1"/>
      <c r="ES338" s="1"/>
      <c r="ET338" s="1"/>
      <c r="EU338" s="1"/>
      <c r="EV338" s="1"/>
      <c r="EW338" s="1"/>
      <c r="EX338" s="1"/>
      <c r="EY338" s="1"/>
      <c r="EZ338" s="1"/>
      <c r="FA338" s="1"/>
      <c r="FB338" s="1"/>
      <c r="FC338" s="1"/>
      <c r="FD338" s="1"/>
      <c r="FE338" s="1"/>
      <c r="FF338" s="1"/>
      <c r="FG338" s="1"/>
      <c r="FH338" s="1"/>
      <c r="FI338" s="1"/>
      <c r="FJ338" s="1"/>
      <c r="FK338" s="1"/>
      <c r="FL338" s="1"/>
      <c r="FM338" s="1"/>
    </row>
    <row r="339" spans="1:169" customFormat="1" ht="40.9" customHeight="1">
      <c r="A339" s="1"/>
      <c r="B339" s="220"/>
      <c r="C339" s="211">
        <v>331</v>
      </c>
      <c r="D339" s="31" t="s">
        <v>189</v>
      </c>
      <c r="E339" s="31" t="s">
        <v>189</v>
      </c>
      <c r="F339" s="49" t="s">
        <v>452</v>
      </c>
      <c r="G339" s="31" t="s">
        <v>19</v>
      </c>
      <c r="H339" s="273">
        <f t="shared" si="5"/>
        <v>1733333.3333333335</v>
      </c>
      <c r="I339" s="48">
        <v>2080000</v>
      </c>
      <c r="J339" s="31" t="s">
        <v>128</v>
      </c>
      <c r="K339" s="31" t="s">
        <v>21</v>
      </c>
      <c r="L339" s="63" t="s">
        <v>190</v>
      </c>
      <c r="M339" s="49" t="s">
        <v>73</v>
      </c>
      <c r="N339" s="49" t="s">
        <v>191</v>
      </c>
      <c r="O339" s="49"/>
      <c r="P339" s="49" t="s">
        <v>189</v>
      </c>
      <c r="Q339" s="6"/>
      <c r="R339" s="238"/>
      <c r="S339" s="18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  <c r="DV339" s="1"/>
      <c r="DW339" s="1"/>
      <c r="DX339" s="1"/>
      <c r="DY339" s="1"/>
      <c r="DZ339" s="1"/>
      <c r="EA339" s="1"/>
      <c r="EB339" s="1"/>
      <c r="EC339" s="1"/>
      <c r="ED339" s="1"/>
      <c r="EE339" s="1"/>
      <c r="EF339" s="1"/>
      <c r="EG339" s="1"/>
      <c r="EH339" s="1"/>
      <c r="EI339" s="1"/>
      <c r="EJ339" s="1"/>
      <c r="EK339" s="1"/>
      <c r="EL339" s="1"/>
      <c r="EM339" s="1"/>
      <c r="EN339" s="1"/>
      <c r="EO339" s="1"/>
      <c r="EP339" s="1"/>
      <c r="EQ339" s="1"/>
      <c r="ER339" s="1"/>
      <c r="ES339" s="1"/>
      <c r="ET339" s="1"/>
      <c r="EU339" s="1"/>
      <c r="EV339" s="1"/>
      <c r="EW339" s="1"/>
      <c r="EX339" s="1"/>
      <c r="EY339" s="1"/>
      <c r="EZ339" s="1"/>
      <c r="FA339" s="1"/>
      <c r="FB339" s="1"/>
      <c r="FC339" s="1"/>
      <c r="FD339" s="1"/>
      <c r="FE339" s="1"/>
      <c r="FF339" s="1"/>
      <c r="FG339" s="1"/>
      <c r="FH339" s="1"/>
      <c r="FI339" s="1"/>
      <c r="FJ339" s="1"/>
      <c r="FK339" s="1"/>
      <c r="FL339" s="1"/>
      <c r="FM339" s="1"/>
    </row>
    <row r="340" spans="1:169" customFormat="1" ht="40.9" customHeight="1">
      <c r="A340" s="1"/>
      <c r="B340" s="220"/>
      <c r="C340" s="211">
        <v>332</v>
      </c>
      <c r="D340" s="31" t="s">
        <v>189</v>
      </c>
      <c r="E340" s="31" t="s">
        <v>189</v>
      </c>
      <c r="F340" s="49" t="s">
        <v>451</v>
      </c>
      <c r="G340" s="31" t="s">
        <v>19</v>
      </c>
      <c r="H340" s="273">
        <f t="shared" si="5"/>
        <v>1733333.3333333335</v>
      </c>
      <c r="I340" s="48">
        <v>2080000</v>
      </c>
      <c r="J340" s="31" t="s">
        <v>128</v>
      </c>
      <c r="K340" s="31" t="s">
        <v>21</v>
      </c>
      <c r="L340" s="63" t="s">
        <v>190</v>
      </c>
      <c r="M340" s="49" t="s">
        <v>73</v>
      </c>
      <c r="N340" s="49" t="s">
        <v>191</v>
      </c>
      <c r="O340" s="49"/>
      <c r="P340" s="49" t="s">
        <v>189</v>
      </c>
      <c r="Q340" s="6"/>
      <c r="R340" s="238"/>
      <c r="S340" s="18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  <c r="DV340" s="1"/>
      <c r="DW340" s="1"/>
      <c r="DX340" s="1"/>
      <c r="DY340" s="1"/>
      <c r="DZ340" s="1"/>
      <c r="EA340" s="1"/>
      <c r="EB340" s="1"/>
      <c r="EC340" s="1"/>
      <c r="ED340" s="1"/>
      <c r="EE340" s="1"/>
      <c r="EF340" s="1"/>
      <c r="EG340" s="1"/>
      <c r="EH340" s="1"/>
      <c r="EI340" s="1"/>
      <c r="EJ340" s="1"/>
      <c r="EK340" s="1"/>
      <c r="EL340" s="1"/>
      <c r="EM340" s="1"/>
      <c r="EN340" s="1"/>
      <c r="EO340" s="1"/>
      <c r="EP340" s="1"/>
      <c r="EQ340" s="1"/>
      <c r="ER340" s="1"/>
      <c r="ES340" s="1"/>
      <c r="ET340" s="1"/>
      <c r="EU340" s="1"/>
      <c r="EV340" s="1"/>
      <c r="EW340" s="1"/>
      <c r="EX340" s="1"/>
      <c r="EY340" s="1"/>
      <c r="EZ340" s="1"/>
      <c r="FA340" s="1"/>
      <c r="FB340" s="1"/>
      <c r="FC340" s="1"/>
      <c r="FD340" s="1"/>
      <c r="FE340" s="1"/>
      <c r="FF340" s="1"/>
      <c r="FG340" s="1"/>
      <c r="FH340" s="1"/>
      <c r="FI340" s="1"/>
      <c r="FJ340" s="1"/>
      <c r="FK340" s="1"/>
      <c r="FL340" s="1"/>
      <c r="FM340" s="1"/>
    </row>
    <row r="341" spans="1:169" customFormat="1" ht="40.9" customHeight="1">
      <c r="A341" s="1"/>
      <c r="B341" s="220"/>
      <c r="C341" s="211">
        <v>333</v>
      </c>
      <c r="D341" s="31" t="s">
        <v>189</v>
      </c>
      <c r="E341" s="31" t="s">
        <v>189</v>
      </c>
      <c r="F341" s="49" t="s">
        <v>454</v>
      </c>
      <c r="G341" s="31" t="s">
        <v>19</v>
      </c>
      <c r="H341" s="273">
        <f t="shared" si="5"/>
        <v>833333.33333333337</v>
      </c>
      <c r="I341" s="48">
        <v>1000000</v>
      </c>
      <c r="J341" s="31" t="s">
        <v>128</v>
      </c>
      <c r="K341" s="31" t="s">
        <v>21</v>
      </c>
      <c r="L341" s="63" t="s">
        <v>190</v>
      </c>
      <c r="M341" s="49" t="s">
        <v>73</v>
      </c>
      <c r="N341" s="49" t="s">
        <v>191</v>
      </c>
      <c r="O341" s="49"/>
      <c r="P341" s="49" t="s">
        <v>189</v>
      </c>
      <c r="Q341" s="6"/>
      <c r="R341" s="238"/>
      <c r="S341" s="18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  <c r="DV341" s="1"/>
      <c r="DW341" s="1"/>
      <c r="DX341" s="1"/>
      <c r="DY341" s="1"/>
      <c r="DZ341" s="1"/>
      <c r="EA341" s="1"/>
      <c r="EB341" s="1"/>
      <c r="EC341" s="1"/>
      <c r="ED341" s="1"/>
      <c r="EE341" s="1"/>
      <c r="EF341" s="1"/>
      <c r="EG341" s="1"/>
      <c r="EH341" s="1"/>
      <c r="EI341" s="1"/>
      <c r="EJ341" s="1"/>
      <c r="EK341" s="1"/>
      <c r="EL341" s="1"/>
      <c r="EM341" s="1"/>
      <c r="EN341" s="1"/>
      <c r="EO341" s="1"/>
      <c r="EP341" s="1"/>
      <c r="EQ341" s="1"/>
      <c r="ER341" s="1"/>
      <c r="ES341" s="1"/>
      <c r="ET341" s="1"/>
      <c r="EU341" s="1"/>
      <c r="EV341" s="1"/>
      <c r="EW341" s="1"/>
      <c r="EX341" s="1"/>
      <c r="EY341" s="1"/>
      <c r="EZ341" s="1"/>
      <c r="FA341" s="1"/>
      <c r="FB341" s="1"/>
      <c r="FC341" s="1"/>
      <c r="FD341" s="1"/>
      <c r="FE341" s="1"/>
      <c r="FF341" s="1"/>
      <c r="FG341" s="1"/>
      <c r="FH341" s="1"/>
      <c r="FI341" s="1"/>
      <c r="FJ341" s="1"/>
      <c r="FK341" s="1"/>
      <c r="FL341" s="1"/>
      <c r="FM341" s="1"/>
    </row>
    <row r="342" spans="1:169" customFormat="1" ht="40.9" customHeight="1">
      <c r="A342" s="1"/>
      <c r="B342" s="220"/>
      <c r="C342" s="211">
        <v>334</v>
      </c>
      <c r="D342" s="31" t="s">
        <v>189</v>
      </c>
      <c r="E342" s="31" t="s">
        <v>189</v>
      </c>
      <c r="F342" s="49" t="s">
        <v>455</v>
      </c>
      <c r="G342" s="31" t="s">
        <v>19</v>
      </c>
      <c r="H342" s="273">
        <f t="shared" si="5"/>
        <v>192500</v>
      </c>
      <c r="I342" s="48">
        <v>231000</v>
      </c>
      <c r="J342" s="31" t="s">
        <v>128</v>
      </c>
      <c r="K342" s="31" t="s">
        <v>21</v>
      </c>
      <c r="L342" s="63" t="s">
        <v>211</v>
      </c>
      <c r="M342" s="49" t="s">
        <v>73</v>
      </c>
      <c r="N342" s="49" t="s">
        <v>193</v>
      </c>
      <c r="O342" s="49"/>
      <c r="P342" s="49" t="s">
        <v>189</v>
      </c>
      <c r="Q342" s="6"/>
      <c r="R342" s="238"/>
      <c r="S342" s="18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  <c r="DU342" s="1"/>
      <c r="DV342" s="1"/>
      <c r="DW342" s="1"/>
      <c r="DX342" s="1"/>
      <c r="DY342" s="1"/>
      <c r="DZ342" s="1"/>
      <c r="EA342" s="1"/>
      <c r="EB342" s="1"/>
      <c r="EC342" s="1"/>
      <c r="ED342" s="1"/>
      <c r="EE342" s="1"/>
      <c r="EF342" s="1"/>
      <c r="EG342" s="1"/>
      <c r="EH342" s="1"/>
      <c r="EI342" s="1"/>
      <c r="EJ342" s="1"/>
      <c r="EK342" s="1"/>
      <c r="EL342" s="1"/>
      <c r="EM342" s="1"/>
      <c r="EN342" s="1"/>
      <c r="EO342" s="1"/>
      <c r="EP342" s="1"/>
      <c r="EQ342" s="1"/>
      <c r="ER342" s="1"/>
      <c r="ES342" s="1"/>
      <c r="ET342" s="1"/>
      <c r="EU342" s="1"/>
      <c r="EV342" s="1"/>
      <c r="EW342" s="1"/>
      <c r="EX342" s="1"/>
      <c r="EY342" s="1"/>
      <c r="EZ342" s="1"/>
      <c r="FA342" s="1"/>
      <c r="FB342" s="1"/>
      <c r="FC342" s="1"/>
      <c r="FD342" s="1"/>
      <c r="FE342" s="1"/>
      <c r="FF342" s="1"/>
      <c r="FG342" s="1"/>
      <c r="FH342" s="1"/>
      <c r="FI342" s="1"/>
      <c r="FJ342" s="1"/>
      <c r="FK342" s="1"/>
      <c r="FL342" s="1"/>
      <c r="FM342" s="1"/>
    </row>
    <row r="343" spans="1:169" customFormat="1" ht="40.9" customHeight="1">
      <c r="A343" s="1"/>
      <c r="B343" s="220"/>
      <c r="C343" s="211">
        <v>335</v>
      </c>
      <c r="D343" s="31" t="s">
        <v>189</v>
      </c>
      <c r="E343" s="31" t="s">
        <v>189</v>
      </c>
      <c r="F343" s="49" t="s">
        <v>456</v>
      </c>
      <c r="G343" s="31" t="s">
        <v>19</v>
      </c>
      <c r="H343" s="273">
        <f t="shared" si="5"/>
        <v>97500</v>
      </c>
      <c r="I343" s="48">
        <v>117000</v>
      </c>
      <c r="J343" s="31" t="s">
        <v>128</v>
      </c>
      <c r="K343" s="31" t="s">
        <v>21</v>
      </c>
      <c r="L343" s="63" t="s">
        <v>211</v>
      </c>
      <c r="M343" s="49" t="s">
        <v>73</v>
      </c>
      <c r="N343" s="49" t="s">
        <v>193</v>
      </c>
      <c r="O343" s="49"/>
      <c r="P343" s="49" t="s">
        <v>189</v>
      </c>
      <c r="Q343" s="6"/>
      <c r="R343" s="238"/>
      <c r="S343" s="18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  <c r="DU343" s="1"/>
      <c r="DV343" s="1"/>
      <c r="DW343" s="1"/>
      <c r="DX343" s="1"/>
      <c r="DY343" s="1"/>
      <c r="DZ343" s="1"/>
      <c r="EA343" s="1"/>
      <c r="EB343" s="1"/>
      <c r="EC343" s="1"/>
      <c r="ED343" s="1"/>
      <c r="EE343" s="1"/>
      <c r="EF343" s="1"/>
      <c r="EG343" s="1"/>
      <c r="EH343" s="1"/>
      <c r="EI343" s="1"/>
      <c r="EJ343" s="1"/>
      <c r="EK343" s="1"/>
      <c r="EL343" s="1"/>
      <c r="EM343" s="1"/>
      <c r="EN343" s="1"/>
      <c r="EO343" s="1"/>
      <c r="EP343" s="1"/>
      <c r="EQ343" s="1"/>
      <c r="ER343" s="1"/>
      <c r="ES343" s="1"/>
      <c r="ET343" s="1"/>
      <c r="EU343" s="1"/>
      <c r="EV343" s="1"/>
      <c r="EW343" s="1"/>
      <c r="EX343" s="1"/>
      <c r="EY343" s="1"/>
      <c r="EZ343" s="1"/>
      <c r="FA343" s="1"/>
      <c r="FB343" s="1"/>
      <c r="FC343" s="1"/>
      <c r="FD343" s="1"/>
      <c r="FE343" s="1"/>
      <c r="FF343" s="1"/>
      <c r="FG343" s="1"/>
      <c r="FH343" s="1"/>
      <c r="FI343" s="1"/>
      <c r="FJ343" s="1"/>
      <c r="FK343" s="1"/>
      <c r="FL343" s="1"/>
      <c r="FM343" s="1"/>
    </row>
    <row r="344" spans="1:169" customFormat="1" ht="40.9" customHeight="1">
      <c r="A344" s="1"/>
      <c r="B344" s="220"/>
      <c r="C344" s="211">
        <v>336</v>
      </c>
      <c r="D344" s="31" t="s">
        <v>189</v>
      </c>
      <c r="E344" s="31" t="s">
        <v>189</v>
      </c>
      <c r="F344" s="49" t="s">
        <v>206</v>
      </c>
      <c r="G344" s="31" t="s">
        <v>19</v>
      </c>
      <c r="H344" s="273">
        <f t="shared" si="5"/>
        <v>2666666.666666667</v>
      </c>
      <c r="I344" s="48">
        <v>3200000</v>
      </c>
      <c r="J344" s="31" t="s">
        <v>128</v>
      </c>
      <c r="K344" s="31" t="s">
        <v>21</v>
      </c>
      <c r="L344" s="63" t="s">
        <v>190</v>
      </c>
      <c r="M344" s="49" t="s">
        <v>73</v>
      </c>
      <c r="N344" s="49" t="s">
        <v>191</v>
      </c>
      <c r="O344" s="49"/>
      <c r="P344" s="49" t="s">
        <v>189</v>
      </c>
      <c r="Q344" s="6"/>
      <c r="R344" s="238"/>
      <c r="S344" s="18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  <c r="DX344" s="1"/>
      <c r="DY344" s="1"/>
      <c r="DZ344" s="1"/>
      <c r="EA344" s="1"/>
      <c r="EB344" s="1"/>
      <c r="EC344" s="1"/>
      <c r="ED344" s="1"/>
      <c r="EE344" s="1"/>
      <c r="EF344" s="1"/>
      <c r="EG344" s="1"/>
      <c r="EH344" s="1"/>
      <c r="EI344" s="1"/>
      <c r="EJ344" s="1"/>
      <c r="EK344" s="1"/>
      <c r="EL344" s="1"/>
      <c r="EM344" s="1"/>
      <c r="EN344" s="1"/>
      <c r="EO344" s="1"/>
      <c r="EP344" s="1"/>
      <c r="EQ344" s="1"/>
      <c r="ER344" s="1"/>
      <c r="ES344" s="1"/>
      <c r="ET344" s="1"/>
      <c r="EU344" s="1"/>
      <c r="EV344" s="1"/>
      <c r="EW344" s="1"/>
      <c r="EX344" s="1"/>
      <c r="EY344" s="1"/>
      <c r="EZ344" s="1"/>
      <c r="FA344" s="1"/>
      <c r="FB344" s="1"/>
      <c r="FC344" s="1"/>
      <c r="FD344" s="1"/>
      <c r="FE344" s="1"/>
      <c r="FF344" s="1"/>
      <c r="FG344" s="1"/>
      <c r="FH344" s="1"/>
      <c r="FI344" s="1"/>
      <c r="FJ344" s="1"/>
      <c r="FK344" s="1"/>
      <c r="FL344" s="1"/>
      <c r="FM344" s="1"/>
    </row>
    <row r="345" spans="1:169" customFormat="1" ht="40.9" customHeight="1">
      <c r="A345" s="1"/>
      <c r="B345" s="220"/>
      <c r="C345" s="211">
        <v>337</v>
      </c>
      <c r="D345" s="31" t="s">
        <v>189</v>
      </c>
      <c r="E345" s="31" t="s">
        <v>189</v>
      </c>
      <c r="F345" s="49" t="s">
        <v>465</v>
      </c>
      <c r="G345" s="31" t="s">
        <v>19</v>
      </c>
      <c r="H345" s="273">
        <f t="shared" si="5"/>
        <v>916666.66666666674</v>
      </c>
      <c r="I345" s="48">
        <v>1100000</v>
      </c>
      <c r="J345" s="31" t="s">
        <v>128</v>
      </c>
      <c r="K345" s="31" t="s">
        <v>21</v>
      </c>
      <c r="L345" s="63" t="s">
        <v>213</v>
      </c>
      <c r="M345" s="49" t="s">
        <v>73</v>
      </c>
      <c r="N345" s="49" t="s">
        <v>191</v>
      </c>
      <c r="O345" s="49"/>
      <c r="P345" s="49" t="s">
        <v>189</v>
      </c>
      <c r="Q345" s="6"/>
      <c r="R345" s="238"/>
      <c r="S345" s="18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  <c r="DY345" s="1"/>
      <c r="DZ345" s="1"/>
      <c r="EA345" s="1"/>
      <c r="EB345" s="1"/>
      <c r="EC345" s="1"/>
      <c r="ED345" s="1"/>
      <c r="EE345" s="1"/>
      <c r="EF345" s="1"/>
      <c r="EG345" s="1"/>
      <c r="EH345" s="1"/>
      <c r="EI345" s="1"/>
      <c r="EJ345" s="1"/>
      <c r="EK345" s="1"/>
      <c r="EL345" s="1"/>
      <c r="EM345" s="1"/>
      <c r="EN345" s="1"/>
      <c r="EO345" s="1"/>
      <c r="EP345" s="1"/>
      <c r="EQ345" s="1"/>
      <c r="ER345" s="1"/>
      <c r="ES345" s="1"/>
      <c r="ET345" s="1"/>
      <c r="EU345" s="1"/>
      <c r="EV345" s="1"/>
      <c r="EW345" s="1"/>
      <c r="EX345" s="1"/>
      <c r="EY345" s="1"/>
      <c r="EZ345" s="1"/>
      <c r="FA345" s="1"/>
      <c r="FB345" s="1"/>
      <c r="FC345" s="1"/>
      <c r="FD345" s="1"/>
      <c r="FE345" s="1"/>
      <c r="FF345" s="1"/>
      <c r="FG345" s="1"/>
      <c r="FH345" s="1"/>
      <c r="FI345" s="1"/>
      <c r="FJ345" s="1"/>
      <c r="FK345" s="1"/>
      <c r="FL345" s="1"/>
      <c r="FM345" s="1"/>
    </row>
    <row r="346" spans="1:169" customFormat="1" ht="40.9" customHeight="1">
      <c r="A346" s="1"/>
      <c r="B346" s="220"/>
      <c r="C346" s="211">
        <v>338</v>
      </c>
      <c r="D346" s="31" t="s">
        <v>189</v>
      </c>
      <c r="E346" s="31" t="s">
        <v>189</v>
      </c>
      <c r="F346" s="49" t="s">
        <v>464</v>
      </c>
      <c r="G346" s="31" t="s">
        <v>19</v>
      </c>
      <c r="H346" s="273">
        <f t="shared" si="5"/>
        <v>916666.66666666674</v>
      </c>
      <c r="I346" s="48">
        <v>1100000</v>
      </c>
      <c r="J346" s="31" t="s">
        <v>128</v>
      </c>
      <c r="K346" s="31" t="s">
        <v>21</v>
      </c>
      <c r="L346" s="63" t="s">
        <v>213</v>
      </c>
      <c r="M346" s="49" t="s">
        <v>73</v>
      </c>
      <c r="N346" s="49" t="s">
        <v>191</v>
      </c>
      <c r="O346" s="49"/>
      <c r="P346" s="49" t="s">
        <v>189</v>
      </c>
      <c r="Q346" s="6"/>
      <c r="R346" s="238"/>
      <c r="S346" s="18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  <c r="DZ346" s="1"/>
      <c r="EA346" s="1"/>
      <c r="EB346" s="1"/>
      <c r="EC346" s="1"/>
      <c r="ED346" s="1"/>
      <c r="EE346" s="1"/>
      <c r="EF346" s="1"/>
      <c r="EG346" s="1"/>
      <c r="EH346" s="1"/>
      <c r="EI346" s="1"/>
      <c r="EJ346" s="1"/>
      <c r="EK346" s="1"/>
      <c r="EL346" s="1"/>
      <c r="EM346" s="1"/>
      <c r="EN346" s="1"/>
      <c r="EO346" s="1"/>
      <c r="EP346" s="1"/>
      <c r="EQ346" s="1"/>
      <c r="ER346" s="1"/>
      <c r="ES346" s="1"/>
      <c r="ET346" s="1"/>
      <c r="EU346" s="1"/>
      <c r="EV346" s="1"/>
      <c r="EW346" s="1"/>
      <c r="EX346" s="1"/>
      <c r="EY346" s="1"/>
      <c r="EZ346" s="1"/>
      <c r="FA346" s="1"/>
      <c r="FB346" s="1"/>
      <c r="FC346" s="1"/>
      <c r="FD346" s="1"/>
      <c r="FE346" s="1"/>
      <c r="FF346" s="1"/>
      <c r="FG346" s="1"/>
      <c r="FH346" s="1"/>
      <c r="FI346" s="1"/>
      <c r="FJ346" s="1"/>
      <c r="FK346" s="1"/>
      <c r="FL346" s="1"/>
      <c r="FM346" s="1"/>
    </row>
    <row r="347" spans="1:169" customFormat="1" ht="40.9" customHeight="1">
      <c r="A347" s="1"/>
      <c r="B347" s="220"/>
      <c r="C347" s="211">
        <v>339</v>
      </c>
      <c r="D347" s="31" t="s">
        <v>189</v>
      </c>
      <c r="E347" s="31" t="s">
        <v>189</v>
      </c>
      <c r="F347" s="49" t="s">
        <v>467</v>
      </c>
      <c r="G347" s="31" t="s">
        <v>19</v>
      </c>
      <c r="H347" s="273">
        <f t="shared" si="5"/>
        <v>1041666.6666666667</v>
      </c>
      <c r="I347" s="48">
        <v>1250000</v>
      </c>
      <c r="J347" s="31" t="s">
        <v>128</v>
      </c>
      <c r="K347" s="31" t="s">
        <v>21</v>
      </c>
      <c r="L347" s="63" t="s">
        <v>190</v>
      </c>
      <c r="M347" s="49" t="s">
        <v>73</v>
      </c>
      <c r="N347" s="49" t="s">
        <v>191</v>
      </c>
      <c r="O347" s="49"/>
      <c r="P347" s="49" t="s">
        <v>189</v>
      </c>
      <c r="Q347" s="6"/>
      <c r="R347" s="238"/>
      <c r="S347" s="18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  <c r="DY347" s="1"/>
      <c r="DZ347" s="1"/>
      <c r="EA347" s="1"/>
      <c r="EB347" s="1"/>
      <c r="EC347" s="1"/>
      <c r="ED347" s="1"/>
      <c r="EE347" s="1"/>
      <c r="EF347" s="1"/>
      <c r="EG347" s="1"/>
      <c r="EH347" s="1"/>
      <c r="EI347" s="1"/>
      <c r="EJ347" s="1"/>
      <c r="EK347" s="1"/>
      <c r="EL347" s="1"/>
      <c r="EM347" s="1"/>
      <c r="EN347" s="1"/>
      <c r="EO347" s="1"/>
      <c r="EP347" s="1"/>
      <c r="EQ347" s="1"/>
      <c r="ER347" s="1"/>
      <c r="ES347" s="1"/>
      <c r="ET347" s="1"/>
      <c r="EU347" s="1"/>
      <c r="EV347" s="1"/>
      <c r="EW347" s="1"/>
      <c r="EX347" s="1"/>
      <c r="EY347" s="1"/>
      <c r="EZ347" s="1"/>
      <c r="FA347" s="1"/>
      <c r="FB347" s="1"/>
      <c r="FC347" s="1"/>
      <c r="FD347" s="1"/>
      <c r="FE347" s="1"/>
      <c r="FF347" s="1"/>
      <c r="FG347" s="1"/>
      <c r="FH347" s="1"/>
      <c r="FI347" s="1"/>
      <c r="FJ347" s="1"/>
      <c r="FK347" s="1"/>
      <c r="FL347" s="1"/>
      <c r="FM347" s="1"/>
    </row>
    <row r="348" spans="1:169" customFormat="1" ht="40.9" customHeight="1">
      <c r="A348" s="1"/>
      <c r="B348" s="220"/>
      <c r="C348" s="211">
        <v>340</v>
      </c>
      <c r="D348" s="31" t="s">
        <v>189</v>
      </c>
      <c r="E348" s="31" t="s">
        <v>189</v>
      </c>
      <c r="F348" s="49" t="s">
        <v>466</v>
      </c>
      <c r="G348" s="31" t="s">
        <v>19</v>
      </c>
      <c r="H348" s="273">
        <f t="shared" si="5"/>
        <v>1041666.6666666667</v>
      </c>
      <c r="I348" s="48">
        <v>1250000</v>
      </c>
      <c r="J348" s="31" t="s">
        <v>128</v>
      </c>
      <c r="K348" s="31" t="s">
        <v>21</v>
      </c>
      <c r="L348" s="63" t="s">
        <v>190</v>
      </c>
      <c r="M348" s="49" t="s">
        <v>73</v>
      </c>
      <c r="N348" s="49" t="s">
        <v>191</v>
      </c>
      <c r="O348" s="49"/>
      <c r="P348" s="49" t="s">
        <v>189</v>
      </c>
      <c r="Q348" s="6"/>
      <c r="R348" s="238"/>
      <c r="S348" s="18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  <c r="EA348" s="1"/>
      <c r="EB348" s="1"/>
      <c r="EC348" s="1"/>
      <c r="ED348" s="1"/>
      <c r="EE348" s="1"/>
      <c r="EF348" s="1"/>
      <c r="EG348" s="1"/>
      <c r="EH348" s="1"/>
      <c r="EI348" s="1"/>
      <c r="EJ348" s="1"/>
      <c r="EK348" s="1"/>
      <c r="EL348" s="1"/>
      <c r="EM348" s="1"/>
      <c r="EN348" s="1"/>
      <c r="EO348" s="1"/>
      <c r="EP348" s="1"/>
      <c r="EQ348" s="1"/>
      <c r="ER348" s="1"/>
      <c r="ES348" s="1"/>
      <c r="ET348" s="1"/>
      <c r="EU348" s="1"/>
      <c r="EV348" s="1"/>
      <c r="EW348" s="1"/>
      <c r="EX348" s="1"/>
      <c r="EY348" s="1"/>
      <c r="EZ348" s="1"/>
      <c r="FA348" s="1"/>
      <c r="FB348" s="1"/>
      <c r="FC348" s="1"/>
      <c r="FD348" s="1"/>
      <c r="FE348" s="1"/>
      <c r="FF348" s="1"/>
      <c r="FG348" s="1"/>
      <c r="FH348" s="1"/>
      <c r="FI348" s="1"/>
      <c r="FJ348" s="1"/>
      <c r="FK348" s="1"/>
      <c r="FL348" s="1"/>
      <c r="FM348" s="1"/>
    </row>
    <row r="349" spans="1:169" customFormat="1" ht="40.9" customHeight="1">
      <c r="A349" s="1"/>
      <c r="B349" s="220"/>
      <c r="C349" s="211">
        <v>341</v>
      </c>
      <c r="D349" s="31" t="s">
        <v>189</v>
      </c>
      <c r="E349" s="31" t="s">
        <v>189</v>
      </c>
      <c r="F349" s="49" t="s">
        <v>469</v>
      </c>
      <c r="G349" s="31" t="s">
        <v>19</v>
      </c>
      <c r="H349" s="273">
        <f t="shared" si="5"/>
        <v>1875000</v>
      </c>
      <c r="I349" s="48">
        <v>2250000</v>
      </c>
      <c r="J349" s="31" t="s">
        <v>128</v>
      </c>
      <c r="K349" s="31" t="s">
        <v>21</v>
      </c>
      <c r="L349" s="63" t="s">
        <v>190</v>
      </c>
      <c r="M349" s="49" t="s">
        <v>73</v>
      </c>
      <c r="N349" s="49" t="s">
        <v>191</v>
      </c>
      <c r="O349" s="49"/>
      <c r="P349" s="49" t="s">
        <v>189</v>
      </c>
      <c r="Q349" s="6"/>
      <c r="R349" s="238"/>
      <c r="S349" s="18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  <c r="DZ349" s="1"/>
      <c r="EA349" s="1"/>
      <c r="EB349" s="1"/>
      <c r="EC349" s="1"/>
      <c r="ED349" s="1"/>
      <c r="EE349" s="1"/>
      <c r="EF349" s="1"/>
      <c r="EG349" s="1"/>
      <c r="EH349" s="1"/>
      <c r="EI349" s="1"/>
      <c r="EJ349" s="1"/>
      <c r="EK349" s="1"/>
      <c r="EL349" s="1"/>
      <c r="EM349" s="1"/>
      <c r="EN349" s="1"/>
      <c r="EO349" s="1"/>
      <c r="EP349" s="1"/>
      <c r="EQ349" s="1"/>
      <c r="ER349" s="1"/>
      <c r="ES349" s="1"/>
      <c r="ET349" s="1"/>
      <c r="EU349" s="1"/>
      <c r="EV349" s="1"/>
      <c r="EW349" s="1"/>
      <c r="EX349" s="1"/>
      <c r="EY349" s="1"/>
      <c r="EZ349" s="1"/>
      <c r="FA349" s="1"/>
      <c r="FB349" s="1"/>
      <c r="FC349" s="1"/>
      <c r="FD349" s="1"/>
      <c r="FE349" s="1"/>
      <c r="FF349" s="1"/>
      <c r="FG349" s="1"/>
      <c r="FH349" s="1"/>
      <c r="FI349" s="1"/>
      <c r="FJ349" s="1"/>
      <c r="FK349" s="1"/>
      <c r="FL349" s="1"/>
      <c r="FM349" s="1"/>
    </row>
    <row r="350" spans="1:169" customFormat="1" ht="40.9" customHeight="1">
      <c r="A350" s="1"/>
      <c r="B350" s="220"/>
      <c r="C350" s="211">
        <v>342</v>
      </c>
      <c r="D350" s="31" t="s">
        <v>189</v>
      </c>
      <c r="E350" s="31" t="s">
        <v>189</v>
      </c>
      <c r="F350" s="49" t="s">
        <v>468</v>
      </c>
      <c r="G350" s="31" t="s">
        <v>19</v>
      </c>
      <c r="H350" s="273">
        <f t="shared" si="5"/>
        <v>1875000</v>
      </c>
      <c r="I350" s="48">
        <v>2250000</v>
      </c>
      <c r="J350" s="31" t="s">
        <v>128</v>
      </c>
      <c r="K350" s="31" t="s">
        <v>21</v>
      </c>
      <c r="L350" s="63" t="s">
        <v>190</v>
      </c>
      <c r="M350" s="49" t="s">
        <v>73</v>
      </c>
      <c r="N350" s="49" t="s">
        <v>191</v>
      </c>
      <c r="O350" s="49"/>
      <c r="P350" s="49" t="s">
        <v>189</v>
      </c>
      <c r="Q350" s="6"/>
      <c r="R350" s="238"/>
      <c r="S350" s="18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  <c r="EA350" s="1"/>
      <c r="EB350" s="1"/>
      <c r="EC350" s="1"/>
      <c r="ED350" s="1"/>
      <c r="EE350" s="1"/>
      <c r="EF350" s="1"/>
      <c r="EG350" s="1"/>
      <c r="EH350" s="1"/>
      <c r="EI350" s="1"/>
      <c r="EJ350" s="1"/>
      <c r="EK350" s="1"/>
      <c r="EL350" s="1"/>
      <c r="EM350" s="1"/>
      <c r="EN350" s="1"/>
      <c r="EO350" s="1"/>
      <c r="EP350" s="1"/>
      <c r="EQ350" s="1"/>
      <c r="ER350" s="1"/>
      <c r="ES350" s="1"/>
      <c r="ET350" s="1"/>
      <c r="EU350" s="1"/>
      <c r="EV350" s="1"/>
      <c r="EW350" s="1"/>
      <c r="EX350" s="1"/>
      <c r="EY350" s="1"/>
      <c r="EZ350" s="1"/>
      <c r="FA350" s="1"/>
      <c r="FB350" s="1"/>
      <c r="FC350" s="1"/>
      <c r="FD350" s="1"/>
      <c r="FE350" s="1"/>
      <c r="FF350" s="1"/>
      <c r="FG350" s="1"/>
      <c r="FH350" s="1"/>
      <c r="FI350" s="1"/>
      <c r="FJ350" s="1"/>
      <c r="FK350" s="1"/>
      <c r="FL350" s="1"/>
      <c r="FM350" s="1"/>
    </row>
    <row r="351" spans="1:169" customFormat="1" ht="40.9" customHeight="1">
      <c r="A351" s="1"/>
      <c r="B351" s="220"/>
      <c r="C351" s="211">
        <v>343</v>
      </c>
      <c r="D351" s="31" t="s">
        <v>189</v>
      </c>
      <c r="E351" s="31" t="s">
        <v>189</v>
      </c>
      <c r="F351" s="49" t="s">
        <v>207</v>
      </c>
      <c r="G351" s="31" t="s">
        <v>19</v>
      </c>
      <c r="H351" s="273">
        <f t="shared" si="5"/>
        <v>2758761.0000000005</v>
      </c>
      <c r="I351" s="48">
        <v>3310513.2</v>
      </c>
      <c r="J351" s="31" t="s">
        <v>128</v>
      </c>
      <c r="K351" s="31" t="s">
        <v>21</v>
      </c>
      <c r="L351" s="63" t="s">
        <v>192</v>
      </c>
      <c r="M351" s="49" t="s">
        <v>73</v>
      </c>
      <c r="N351" s="49" t="s">
        <v>470</v>
      </c>
      <c r="O351" s="49"/>
      <c r="P351" s="49" t="s">
        <v>189</v>
      </c>
      <c r="Q351" s="6"/>
      <c r="R351" s="238"/>
      <c r="S351" s="18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  <c r="DY351" s="1"/>
      <c r="DZ351" s="1"/>
      <c r="EA351" s="1"/>
      <c r="EB351" s="1"/>
      <c r="EC351" s="1"/>
      <c r="ED351" s="1"/>
      <c r="EE351" s="1"/>
      <c r="EF351" s="1"/>
      <c r="EG351" s="1"/>
      <c r="EH351" s="1"/>
      <c r="EI351" s="1"/>
      <c r="EJ351" s="1"/>
      <c r="EK351" s="1"/>
      <c r="EL351" s="1"/>
      <c r="EM351" s="1"/>
      <c r="EN351" s="1"/>
      <c r="EO351" s="1"/>
      <c r="EP351" s="1"/>
      <c r="EQ351" s="1"/>
      <c r="ER351" s="1"/>
      <c r="ES351" s="1"/>
      <c r="ET351" s="1"/>
      <c r="EU351" s="1"/>
      <c r="EV351" s="1"/>
      <c r="EW351" s="1"/>
      <c r="EX351" s="1"/>
      <c r="EY351" s="1"/>
      <c r="EZ351" s="1"/>
      <c r="FA351" s="1"/>
      <c r="FB351" s="1"/>
      <c r="FC351" s="1"/>
      <c r="FD351" s="1"/>
      <c r="FE351" s="1"/>
      <c r="FF351" s="1"/>
      <c r="FG351" s="1"/>
      <c r="FH351" s="1"/>
      <c r="FI351" s="1"/>
      <c r="FJ351" s="1"/>
      <c r="FK351" s="1"/>
      <c r="FL351" s="1"/>
      <c r="FM351" s="1"/>
    </row>
    <row r="352" spans="1:169" customFormat="1" ht="40.9" customHeight="1">
      <c r="A352" s="1"/>
      <c r="B352" s="220"/>
      <c r="C352" s="211">
        <v>344</v>
      </c>
      <c r="D352" s="31" t="s">
        <v>189</v>
      </c>
      <c r="E352" s="31" t="s">
        <v>189</v>
      </c>
      <c r="F352" s="49" t="s">
        <v>631</v>
      </c>
      <c r="G352" s="31" t="s">
        <v>19</v>
      </c>
      <c r="H352" s="273">
        <f t="shared" si="5"/>
        <v>24834264.166666668</v>
      </c>
      <c r="I352" s="48">
        <v>29801117</v>
      </c>
      <c r="J352" s="31" t="s">
        <v>128</v>
      </c>
      <c r="K352" s="31" t="s">
        <v>21</v>
      </c>
      <c r="L352" s="63" t="s">
        <v>192</v>
      </c>
      <c r="M352" s="49" t="s">
        <v>73</v>
      </c>
      <c r="N352" s="49" t="s">
        <v>193</v>
      </c>
      <c r="O352" s="49"/>
      <c r="P352" s="49" t="s">
        <v>189</v>
      </c>
      <c r="Q352" s="6"/>
      <c r="R352" s="238"/>
      <c r="S352" s="18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  <c r="EA352" s="1"/>
      <c r="EB352" s="1"/>
      <c r="EC352" s="1"/>
      <c r="ED352" s="1"/>
      <c r="EE352" s="1"/>
      <c r="EF352" s="1"/>
      <c r="EG352" s="1"/>
      <c r="EH352" s="1"/>
      <c r="EI352" s="1"/>
      <c r="EJ352" s="1"/>
      <c r="EK352" s="1"/>
      <c r="EL352" s="1"/>
      <c r="EM352" s="1"/>
      <c r="EN352" s="1"/>
      <c r="EO352" s="1"/>
      <c r="EP352" s="1"/>
      <c r="EQ352" s="1"/>
      <c r="ER352" s="1"/>
      <c r="ES352" s="1"/>
      <c r="ET352" s="1"/>
      <c r="EU352" s="1"/>
      <c r="EV352" s="1"/>
      <c r="EW352" s="1"/>
      <c r="EX352" s="1"/>
      <c r="EY352" s="1"/>
      <c r="EZ352" s="1"/>
      <c r="FA352" s="1"/>
      <c r="FB352" s="1"/>
      <c r="FC352" s="1"/>
      <c r="FD352" s="1"/>
      <c r="FE352" s="1"/>
      <c r="FF352" s="1"/>
      <c r="FG352" s="1"/>
      <c r="FH352" s="1"/>
      <c r="FI352" s="1"/>
      <c r="FJ352" s="1"/>
      <c r="FK352" s="1"/>
      <c r="FL352" s="1"/>
      <c r="FM352" s="1"/>
    </row>
    <row r="353" spans="1:169" customFormat="1" ht="40.9" customHeight="1">
      <c r="A353" s="1"/>
      <c r="B353" s="220"/>
      <c r="C353" s="211">
        <v>345</v>
      </c>
      <c r="D353" s="31" t="s">
        <v>189</v>
      </c>
      <c r="E353" s="31" t="s">
        <v>189</v>
      </c>
      <c r="F353" s="49" t="s">
        <v>201</v>
      </c>
      <c r="G353" s="31" t="s">
        <v>19</v>
      </c>
      <c r="H353" s="273">
        <f t="shared" si="5"/>
        <v>2125000</v>
      </c>
      <c r="I353" s="48">
        <v>2550000</v>
      </c>
      <c r="J353" s="31" t="s">
        <v>128</v>
      </c>
      <c r="K353" s="31" t="s">
        <v>21</v>
      </c>
      <c r="L353" s="63" t="s">
        <v>471</v>
      </c>
      <c r="M353" s="49" t="s">
        <v>73</v>
      </c>
      <c r="N353" s="49" t="s">
        <v>470</v>
      </c>
      <c r="O353" s="49"/>
      <c r="P353" s="49" t="s">
        <v>189</v>
      </c>
      <c r="Q353" s="6"/>
      <c r="R353" s="238"/>
      <c r="S353" s="18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  <c r="DZ353" s="1"/>
      <c r="EA353" s="1"/>
      <c r="EB353" s="1"/>
      <c r="EC353" s="1"/>
      <c r="ED353" s="1"/>
      <c r="EE353" s="1"/>
      <c r="EF353" s="1"/>
      <c r="EG353" s="1"/>
      <c r="EH353" s="1"/>
      <c r="EI353" s="1"/>
      <c r="EJ353" s="1"/>
      <c r="EK353" s="1"/>
      <c r="EL353" s="1"/>
      <c r="EM353" s="1"/>
      <c r="EN353" s="1"/>
      <c r="EO353" s="1"/>
      <c r="EP353" s="1"/>
      <c r="EQ353" s="1"/>
      <c r="ER353" s="1"/>
      <c r="ES353" s="1"/>
      <c r="ET353" s="1"/>
      <c r="EU353" s="1"/>
      <c r="EV353" s="1"/>
      <c r="EW353" s="1"/>
      <c r="EX353" s="1"/>
      <c r="EY353" s="1"/>
      <c r="EZ353" s="1"/>
      <c r="FA353" s="1"/>
      <c r="FB353" s="1"/>
      <c r="FC353" s="1"/>
      <c r="FD353" s="1"/>
      <c r="FE353" s="1"/>
      <c r="FF353" s="1"/>
      <c r="FG353" s="1"/>
      <c r="FH353" s="1"/>
      <c r="FI353" s="1"/>
      <c r="FJ353" s="1"/>
      <c r="FK353" s="1"/>
      <c r="FL353" s="1"/>
      <c r="FM353" s="1"/>
    </row>
    <row r="354" spans="1:169" customFormat="1" ht="40.9" customHeight="1">
      <c r="A354" s="1"/>
      <c r="B354" s="220"/>
      <c r="C354" s="211">
        <v>346</v>
      </c>
      <c r="D354" s="31" t="s">
        <v>189</v>
      </c>
      <c r="E354" s="31" t="s">
        <v>189</v>
      </c>
      <c r="F354" s="49" t="s">
        <v>195</v>
      </c>
      <c r="G354" s="31" t="s">
        <v>19</v>
      </c>
      <c r="H354" s="273">
        <f t="shared" si="5"/>
        <v>12916666.666666668</v>
      </c>
      <c r="I354" s="48">
        <v>15500000</v>
      </c>
      <c r="J354" s="31" t="s">
        <v>128</v>
      </c>
      <c r="K354" s="31" t="s">
        <v>21</v>
      </c>
      <c r="L354" s="63" t="s">
        <v>192</v>
      </c>
      <c r="M354" s="49" t="s">
        <v>73</v>
      </c>
      <c r="N354" s="49" t="s">
        <v>470</v>
      </c>
      <c r="O354" s="49"/>
      <c r="P354" s="49" t="s">
        <v>189</v>
      </c>
      <c r="Q354" s="6"/>
      <c r="R354" s="238"/>
      <c r="S354" s="18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  <c r="DX354" s="1"/>
      <c r="DY354" s="1"/>
      <c r="DZ354" s="1"/>
      <c r="EA354" s="1"/>
      <c r="EB354" s="1"/>
      <c r="EC354" s="1"/>
      <c r="ED354" s="1"/>
      <c r="EE354" s="1"/>
      <c r="EF354" s="1"/>
      <c r="EG354" s="1"/>
      <c r="EH354" s="1"/>
      <c r="EI354" s="1"/>
      <c r="EJ354" s="1"/>
      <c r="EK354" s="1"/>
      <c r="EL354" s="1"/>
      <c r="EM354" s="1"/>
      <c r="EN354" s="1"/>
      <c r="EO354" s="1"/>
      <c r="EP354" s="1"/>
      <c r="EQ354" s="1"/>
      <c r="ER354" s="1"/>
      <c r="ES354" s="1"/>
      <c r="ET354" s="1"/>
      <c r="EU354" s="1"/>
      <c r="EV354" s="1"/>
      <c r="EW354" s="1"/>
      <c r="EX354" s="1"/>
      <c r="EY354" s="1"/>
      <c r="EZ354" s="1"/>
      <c r="FA354" s="1"/>
      <c r="FB354" s="1"/>
      <c r="FC354" s="1"/>
      <c r="FD354" s="1"/>
      <c r="FE354" s="1"/>
      <c r="FF354" s="1"/>
      <c r="FG354" s="1"/>
      <c r="FH354" s="1"/>
      <c r="FI354" s="1"/>
      <c r="FJ354" s="1"/>
      <c r="FK354" s="1"/>
      <c r="FL354" s="1"/>
      <c r="FM354" s="1"/>
    </row>
    <row r="355" spans="1:169" customFormat="1" ht="40.9" customHeight="1">
      <c r="A355" s="1"/>
      <c r="B355" s="220"/>
      <c r="C355" s="211">
        <v>347</v>
      </c>
      <c r="D355" s="31" t="s">
        <v>189</v>
      </c>
      <c r="E355" s="31" t="s">
        <v>189</v>
      </c>
      <c r="F355" s="49" t="s">
        <v>210</v>
      </c>
      <c r="G355" s="31" t="s">
        <v>19</v>
      </c>
      <c r="H355" s="273">
        <f t="shared" si="5"/>
        <v>1099750</v>
      </c>
      <c r="I355" s="48">
        <v>1319700</v>
      </c>
      <c r="J355" s="31" t="s">
        <v>128</v>
      </c>
      <c r="K355" s="31" t="s">
        <v>21</v>
      </c>
      <c r="L355" s="63" t="s">
        <v>211</v>
      </c>
      <c r="M355" s="49" t="s">
        <v>73</v>
      </c>
      <c r="N355" s="49" t="s">
        <v>193</v>
      </c>
      <c r="O355" s="49"/>
      <c r="P355" s="49" t="s">
        <v>189</v>
      </c>
      <c r="Q355" s="6"/>
      <c r="R355" s="238"/>
      <c r="S355" s="18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  <c r="DX355" s="1"/>
      <c r="DY355" s="1"/>
      <c r="DZ355" s="1"/>
      <c r="EA355" s="1"/>
      <c r="EB355" s="1"/>
      <c r="EC355" s="1"/>
      <c r="ED355" s="1"/>
      <c r="EE355" s="1"/>
      <c r="EF355" s="1"/>
      <c r="EG355" s="1"/>
      <c r="EH355" s="1"/>
      <c r="EI355" s="1"/>
      <c r="EJ355" s="1"/>
      <c r="EK355" s="1"/>
      <c r="EL355" s="1"/>
      <c r="EM355" s="1"/>
      <c r="EN355" s="1"/>
      <c r="EO355" s="1"/>
      <c r="EP355" s="1"/>
      <c r="EQ355" s="1"/>
      <c r="ER355" s="1"/>
      <c r="ES355" s="1"/>
      <c r="ET355" s="1"/>
      <c r="EU355" s="1"/>
      <c r="EV355" s="1"/>
      <c r="EW355" s="1"/>
      <c r="EX355" s="1"/>
      <c r="EY355" s="1"/>
      <c r="EZ355" s="1"/>
      <c r="FA355" s="1"/>
      <c r="FB355" s="1"/>
      <c r="FC355" s="1"/>
      <c r="FD355" s="1"/>
      <c r="FE355" s="1"/>
      <c r="FF355" s="1"/>
      <c r="FG355" s="1"/>
      <c r="FH355" s="1"/>
      <c r="FI355" s="1"/>
      <c r="FJ355" s="1"/>
      <c r="FK355" s="1"/>
      <c r="FL355" s="1"/>
      <c r="FM355" s="1"/>
    </row>
    <row r="356" spans="1:169" customFormat="1" ht="40.9" customHeight="1">
      <c r="A356" s="1"/>
      <c r="B356" s="220"/>
      <c r="C356" s="211">
        <v>348</v>
      </c>
      <c r="D356" s="31" t="s">
        <v>189</v>
      </c>
      <c r="E356" s="31" t="s">
        <v>189</v>
      </c>
      <c r="F356" s="49" t="s">
        <v>208</v>
      </c>
      <c r="G356" s="31" t="s">
        <v>19</v>
      </c>
      <c r="H356" s="273">
        <f t="shared" si="5"/>
        <v>1666666.6666666667</v>
      </c>
      <c r="I356" s="48">
        <v>2000000</v>
      </c>
      <c r="J356" s="31" t="s">
        <v>128</v>
      </c>
      <c r="K356" s="31" t="s">
        <v>21</v>
      </c>
      <c r="L356" s="63" t="s">
        <v>472</v>
      </c>
      <c r="M356" s="49" t="s">
        <v>73</v>
      </c>
      <c r="N356" s="49" t="s">
        <v>209</v>
      </c>
      <c r="O356" s="49"/>
      <c r="P356" s="49" t="s">
        <v>189</v>
      </c>
      <c r="Q356" s="6"/>
      <c r="R356" s="238"/>
      <c r="S356" s="18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  <c r="DX356" s="1"/>
      <c r="DY356" s="1"/>
      <c r="DZ356" s="1"/>
      <c r="EA356" s="1"/>
      <c r="EB356" s="1"/>
      <c r="EC356" s="1"/>
      <c r="ED356" s="1"/>
      <c r="EE356" s="1"/>
      <c r="EF356" s="1"/>
      <c r="EG356" s="1"/>
      <c r="EH356" s="1"/>
      <c r="EI356" s="1"/>
      <c r="EJ356" s="1"/>
      <c r="EK356" s="1"/>
      <c r="EL356" s="1"/>
      <c r="EM356" s="1"/>
      <c r="EN356" s="1"/>
      <c r="EO356" s="1"/>
      <c r="EP356" s="1"/>
      <c r="EQ356" s="1"/>
      <c r="ER356" s="1"/>
      <c r="ES356" s="1"/>
      <c r="ET356" s="1"/>
      <c r="EU356" s="1"/>
      <c r="EV356" s="1"/>
      <c r="EW356" s="1"/>
      <c r="EX356" s="1"/>
      <c r="EY356" s="1"/>
      <c r="EZ356" s="1"/>
      <c r="FA356" s="1"/>
      <c r="FB356" s="1"/>
      <c r="FC356" s="1"/>
      <c r="FD356" s="1"/>
      <c r="FE356" s="1"/>
      <c r="FF356" s="1"/>
      <c r="FG356" s="1"/>
      <c r="FH356" s="1"/>
      <c r="FI356" s="1"/>
      <c r="FJ356" s="1"/>
      <c r="FK356" s="1"/>
      <c r="FL356" s="1"/>
      <c r="FM356" s="1"/>
    </row>
    <row r="357" spans="1:169" customFormat="1" ht="40.9" customHeight="1">
      <c r="A357" s="1"/>
      <c r="B357" s="220"/>
      <c r="C357" s="211">
        <v>349</v>
      </c>
      <c r="D357" s="31" t="s">
        <v>189</v>
      </c>
      <c r="E357" s="31" t="s">
        <v>189</v>
      </c>
      <c r="F357" s="49" t="s">
        <v>212</v>
      </c>
      <c r="G357" s="31" t="s">
        <v>19</v>
      </c>
      <c r="H357" s="273">
        <f t="shared" si="5"/>
        <v>833333.33333333337</v>
      </c>
      <c r="I357" s="48">
        <v>1000000</v>
      </c>
      <c r="J357" s="31" t="s">
        <v>128</v>
      </c>
      <c r="K357" s="31" t="s">
        <v>21</v>
      </c>
      <c r="L357" s="63" t="s">
        <v>213</v>
      </c>
      <c r="M357" s="49" t="s">
        <v>73</v>
      </c>
      <c r="N357" s="49" t="s">
        <v>473</v>
      </c>
      <c r="O357" s="49"/>
      <c r="P357" s="49" t="s">
        <v>189</v>
      </c>
      <c r="Q357" s="6"/>
      <c r="R357" s="238"/>
      <c r="S357" s="18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  <c r="DX357" s="1"/>
      <c r="DY357" s="1"/>
      <c r="DZ357" s="1"/>
      <c r="EA357" s="1"/>
      <c r="EB357" s="1"/>
      <c r="EC357" s="1"/>
      <c r="ED357" s="1"/>
      <c r="EE357" s="1"/>
      <c r="EF357" s="1"/>
      <c r="EG357" s="1"/>
      <c r="EH357" s="1"/>
      <c r="EI357" s="1"/>
      <c r="EJ357" s="1"/>
      <c r="EK357" s="1"/>
      <c r="EL357" s="1"/>
      <c r="EM357" s="1"/>
      <c r="EN357" s="1"/>
      <c r="EO357" s="1"/>
      <c r="EP357" s="1"/>
      <c r="EQ357" s="1"/>
      <c r="ER357" s="1"/>
      <c r="ES357" s="1"/>
      <c r="ET357" s="1"/>
      <c r="EU357" s="1"/>
      <c r="EV357" s="1"/>
      <c r="EW357" s="1"/>
      <c r="EX357" s="1"/>
      <c r="EY357" s="1"/>
      <c r="EZ357" s="1"/>
      <c r="FA357" s="1"/>
      <c r="FB357" s="1"/>
      <c r="FC357" s="1"/>
      <c r="FD357" s="1"/>
      <c r="FE357" s="1"/>
      <c r="FF357" s="1"/>
      <c r="FG357" s="1"/>
      <c r="FH357" s="1"/>
      <c r="FI357" s="1"/>
      <c r="FJ357" s="1"/>
      <c r="FK357" s="1"/>
      <c r="FL357" s="1"/>
      <c r="FM357" s="1"/>
    </row>
    <row r="358" spans="1:169" customFormat="1" ht="40.9" customHeight="1">
      <c r="A358" s="1"/>
      <c r="B358" s="220"/>
      <c r="C358" s="211">
        <v>350</v>
      </c>
      <c r="D358" s="31" t="s">
        <v>189</v>
      </c>
      <c r="E358" s="31" t="s">
        <v>189</v>
      </c>
      <c r="F358" s="49" t="s">
        <v>224</v>
      </c>
      <c r="G358" s="31" t="s">
        <v>169</v>
      </c>
      <c r="H358" s="273">
        <f t="shared" si="5"/>
        <v>833333.33333333337</v>
      </c>
      <c r="I358" s="48">
        <v>1000000</v>
      </c>
      <c r="J358" s="31" t="s">
        <v>128</v>
      </c>
      <c r="K358" s="31" t="s">
        <v>21</v>
      </c>
      <c r="L358" s="63" t="s">
        <v>225</v>
      </c>
      <c r="M358" s="49" t="s">
        <v>73</v>
      </c>
      <c r="N358" s="49" t="s">
        <v>216</v>
      </c>
      <c r="O358" s="49"/>
      <c r="P358" s="49" t="s">
        <v>189</v>
      </c>
      <c r="Q358" s="6"/>
      <c r="R358" s="238"/>
      <c r="S358" s="18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  <c r="DX358" s="1"/>
      <c r="DY358" s="1"/>
      <c r="DZ358" s="1"/>
      <c r="EA358" s="1"/>
      <c r="EB358" s="1"/>
      <c r="EC358" s="1"/>
      <c r="ED358" s="1"/>
      <c r="EE358" s="1"/>
      <c r="EF358" s="1"/>
      <c r="EG358" s="1"/>
      <c r="EH358" s="1"/>
      <c r="EI358" s="1"/>
      <c r="EJ358" s="1"/>
      <c r="EK358" s="1"/>
      <c r="EL358" s="1"/>
      <c r="EM358" s="1"/>
      <c r="EN358" s="1"/>
      <c r="EO358" s="1"/>
      <c r="EP358" s="1"/>
      <c r="EQ358" s="1"/>
      <c r="ER358" s="1"/>
      <c r="ES358" s="1"/>
      <c r="ET358" s="1"/>
      <c r="EU358" s="1"/>
      <c r="EV358" s="1"/>
      <c r="EW358" s="1"/>
      <c r="EX358" s="1"/>
      <c r="EY358" s="1"/>
      <c r="EZ358" s="1"/>
      <c r="FA358" s="1"/>
      <c r="FB358" s="1"/>
      <c r="FC358" s="1"/>
      <c r="FD358" s="1"/>
      <c r="FE358" s="1"/>
      <c r="FF358" s="1"/>
      <c r="FG358" s="1"/>
      <c r="FH358" s="1"/>
      <c r="FI358" s="1"/>
      <c r="FJ358" s="1"/>
      <c r="FK358" s="1"/>
      <c r="FL358" s="1"/>
      <c r="FM358" s="1"/>
    </row>
    <row r="359" spans="1:169" customFormat="1" ht="40.9" customHeight="1">
      <c r="A359" s="1"/>
      <c r="B359" s="220"/>
      <c r="C359" s="211">
        <v>351</v>
      </c>
      <c r="D359" s="31" t="s">
        <v>189</v>
      </c>
      <c r="E359" s="31" t="s">
        <v>189</v>
      </c>
      <c r="F359" s="49" t="s">
        <v>288</v>
      </c>
      <c r="G359" s="31" t="s">
        <v>169</v>
      </c>
      <c r="H359" s="273">
        <f t="shared" si="5"/>
        <v>100000</v>
      </c>
      <c r="I359" s="48">
        <v>120000</v>
      </c>
      <c r="J359" s="31" t="s">
        <v>128</v>
      </c>
      <c r="K359" s="31" t="s">
        <v>21</v>
      </c>
      <c r="L359" s="63" t="s">
        <v>289</v>
      </c>
      <c r="M359" s="49" t="s">
        <v>73</v>
      </c>
      <c r="N359" s="49" t="s">
        <v>216</v>
      </c>
      <c r="O359" s="49"/>
      <c r="P359" s="49" t="s">
        <v>189</v>
      </c>
      <c r="Q359" s="6"/>
      <c r="R359" s="238"/>
      <c r="S359" s="18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  <c r="DX359" s="1"/>
      <c r="DY359" s="1"/>
      <c r="DZ359" s="1"/>
      <c r="EA359" s="1"/>
      <c r="EB359" s="1"/>
      <c r="EC359" s="1"/>
      <c r="ED359" s="1"/>
      <c r="EE359" s="1"/>
      <c r="EF359" s="1"/>
      <c r="EG359" s="1"/>
      <c r="EH359" s="1"/>
      <c r="EI359" s="1"/>
      <c r="EJ359" s="1"/>
      <c r="EK359" s="1"/>
      <c r="EL359" s="1"/>
      <c r="EM359" s="1"/>
      <c r="EN359" s="1"/>
      <c r="EO359" s="1"/>
      <c r="EP359" s="1"/>
      <c r="EQ359" s="1"/>
      <c r="ER359" s="1"/>
      <c r="ES359" s="1"/>
      <c r="ET359" s="1"/>
      <c r="EU359" s="1"/>
      <c r="EV359" s="1"/>
      <c r="EW359" s="1"/>
      <c r="EX359" s="1"/>
      <c r="EY359" s="1"/>
      <c r="EZ359" s="1"/>
      <c r="FA359" s="1"/>
      <c r="FB359" s="1"/>
      <c r="FC359" s="1"/>
      <c r="FD359" s="1"/>
      <c r="FE359" s="1"/>
      <c r="FF359" s="1"/>
      <c r="FG359" s="1"/>
      <c r="FH359" s="1"/>
      <c r="FI359" s="1"/>
      <c r="FJ359" s="1"/>
      <c r="FK359" s="1"/>
      <c r="FL359" s="1"/>
      <c r="FM359" s="1"/>
    </row>
    <row r="360" spans="1:169" customFormat="1" ht="40.9" customHeight="1">
      <c r="A360" s="1"/>
      <c r="B360" s="220"/>
      <c r="C360" s="211">
        <v>352</v>
      </c>
      <c r="D360" s="31" t="s">
        <v>189</v>
      </c>
      <c r="E360" s="31" t="s">
        <v>189</v>
      </c>
      <c r="F360" s="49" t="s">
        <v>633</v>
      </c>
      <c r="G360" s="31" t="s">
        <v>169</v>
      </c>
      <c r="H360" s="273">
        <f t="shared" si="5"/>
        <v>166666.66666666669</v>
      </c>
      <c r="I360" s="48">
        <v>200000</v>
      </c>
      <c r="J360" s="31" t="s">
        <v>128</v>
      </c>
      <c r="K360" s="31" t="s">
        <v>21</v>
      </c>
      <c r="L360" s="63" t="s">
        <v>289</v>
      </c>
      <c r="M360" s="49" t="s">
        <v>73</v>
      </c>
      <c r="N360" s="49" t="s">
        <v>223</v>
      </c>
      <c r="O360" s="49"/>
      <c r="P360" s="49" t="s">
        <v>189</v>
      </c>
      <c r="Q360" s="6"/>
      <c r="R360" s="238"/>
      <c r="S360" s="18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  <c r="DX360" s="1"/>
      <c r="DY360" s="1"/>
      <c r="DZ360" s="1"/>
      <c r="EA360" s="1"/>
      <c r="EB360" s="1"/>
      <c r="EC360" s="1"/>
      <c r="ED360" s="1"/>
      <c r="EE360" s="1"/>
      <c r="EF360" s="1"/>
      <c r="EG360" s="1"/>
      <c r="EH360" s="1"/>
      <c r="EI360" s="1"/>
      <c r="EJ360" s="1"/>
      <c r="EK360" s="1"/>
      <c r="EL360" s="1"/>
      <c r="EM360" s="1"/>
      <c r="EN360" s="1"/>
      <c r="EO360" s="1"/>
      <c r="EP360" s="1"/>
      <c r="EQ360" s="1"/>
      <c r="ER360" s="1"/>
      <c r="ES360" s="1"/>
      <c r="ET360" s="1"/>
      <c r="EU360" s="1"/>
      <c r="EV360" s="1"/>
      <c r="EW360" s="1"/>
      <c r="EX360" s="1"/>
      <c r="EY360" s="1"/>
      <c r="EZ360" s="1"/>
      <c r="FA360" s="1"/>
      <c r="FB360" s="1"/>
      <c r="FC360" s="1"/>
      <c r="FD360" s="1"/>
      <c r="FE360" s="1"/>
      <c r="FF360" s="1"/>
      <c r="FG360" s="1"/>
      <c r="FH360" s="1"/>
      <c r="FI360" s="1"/>
      <c r="FJ360" s="1"/>
      <c r="FK360" s="1"/>
      <c r="FL360" s="1"/>
      <c r="FM360" s="1"/>
    </row>
    <row r="361" spans="1:169" customFormat="1" ht="40.9" customHeight="1">
      <c r="A361" s="1"/>
      <c r="B361" s="220"/>
      <c r="C361" s="211">
        <v>353</v>
      </c>
      <c r="D361" s="31" t="s">
        <v>189</v>
      </c>
      <c r="E361" s="31" t="s">
        <v>189</v>
      </c>
      <c r="F361" s="49" t="s">
        <v>217</v>
      </c>
      <c r="G361" s="31" t="s">
        <v>169</v>
      </c>
      <c r="H361" s="273">
        <f t="shared" si="5"/>
        <v>1500000</v>
      </c>
      <c r="I361" s="48">
        <v>1800000</v>
      </c>
      <c r="J361" s="31" t="s">
        <v>128</v>
      </c>
      <c r="K361" s="31" t="s">
        <v>21</v>
      </c>
      <c r="L361" s="63" t="s">
        <v>218</v>
      </c>
      <c r="M361" s="49" t="s">
        <v>73</v>
      </c>
      <c r="N361" s="49" t="s">
        <v>216</v>
      </c>
      <c r="O361" s="49"/>
      <c r="P361" s="49" t="s">
        <v>189</v>
      </c>
      <c r="Q361" s="6"/>
      <c r="R361" s="238"/>
      <c r="S361" s="18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  <c r="DX361" s="1"/>
      <c r="DY361" s="1"/>
      <c r="DZ361" s="1"/>
      <c r="EA361" s="1"/>
      <c r="EB361" s="1"/>
      <c r="EC361" s="1"/>
      <c r="ED361" s="1"/>
      <c r="EE361" s="1"/>
      <c r="EF361" s="1"/>
      <c r="EG361" s="1"/>
      <c r="EH361" s="1"/>
      <c r="EI361" s="1"/>
      <c r="EJ361" s="1"/>
      <c r="EK361" s="1"/>
      <c r="EL361" s="1"/>
      <c r="EM361" s="1"/>
      <c r="EN361" s="1"/>
      <c r="EO361" s="1"/>
      <c r="EP361" s="1"/>
      <c r="EQ361" s="1"/>
      <c r="ER361" s="1"/>
      <c r="ES361" s="1"/>
      <c r="ET361" s="1"/>
      <c r="EU361" s="1"/>
      <c r="EV361" s="1"/>
      <c r="EW361" s="1"/>
      <c r="EX361" s="1"/>
      <c r="EY361" s="1"/>
      <c r="EZ361" s="1"/>
      <c r="FA361" s="1"/>
      <c r="FB361" s="1"/>
      <c r="FC361" s="1"/>
      <c r="FD361" s="1"/>
      <c r="FE361" s="1"/>
      <c r="FF361" s="1"/>
      <c r="FG361" s="1"/>
      <c r="FH361" s="1"/>
      <c r="FI361" s="1"/>
      <c r="FJ361" s="1"/>
      <c r="FK361" s="1"/>
      <c r="FL361" s="1"/>
      <c r="FM361" s="1"/>
    </row>
    <row r="362" spans="1:169" customFormat="1" ht="40.9" customHeight="1">
      <c r="A362" s="1"/>
      <c r="B362" s="220"/>
      <c r="C362" s="211">
        <v>354</v>
      </c>
      <c r="D362" s="31" t="s">
        <v>189</v>
      </c>
      <c r="E362" s="31" t="s">
        <v>189</v>
      </c>
      <c r="F362" s="49" t="s">
        <v>632</v>
      </c>
      <c r="G362" s="31" t="s">
        <v>169</v>
      </c>
      <c r="H362" s="273">
        <f t="shared" si="5"/>
        <v>1250000</v>
      </c>
      <c r="I362" s="48">
        <v>1500000</v>
      </c>
      <c r="J362" s="31" t="s">
        <v>128</v>
      </c>
      <c r="K362" s="31" t="s">
        <v>21</v>
      </c>
      <c r="L362" s="63" t="s">
        <v>222</v>
      </c>
      <c r="M362" s="49" t="s">
        <v>73</v>
      </c>
      <c r="N362" s="49" t="s">
        <v>223</v>
      </c>
      <c r="O362" s="49"/>
      <c r="P362" s="49" t="s">
        <v>189</v>
      </c>
      <c r="Q362" s="6"/>
      <c r="R362" s="238"/>
      <c r="S362" s="18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  <c r="DY362" s="1"/>
      <c r="DZ362" s="1"/>
      <c r="EA362" s="1"/>
      <c r="EB362" s="1"/>
      <c r="EC362" s="1"/>
      <c r="ED362" s="1"/>
      <c r="EE362" s="1"/>
      <c r="EF362" s="1"/>
      <c r="EG362" s="1"/>
      <c r="EH362" s="1"/>
      <c r="EI362" s="1"/>
      <c r="EJ362" s="1"/>
      <c r="EK362" s="1"/>
      <c r="EL362" s="1"/>
      <c r="EM362" s="1"/>
      <c r="EN362" s="1"/>
      <c r="EO362" s="1"/>
      <c r="EP362" s="1"/>
      <c r="EQ362" s="1"/>
      <c r="ER362" s="1"/>
      <c r="ES362" s="1"/>
      <c r="ET362" s="1"/>
      <c r="EU362" s="1"/>
      <c r="EV362" s="1"/>
      <c r="EW362" s="1"/>
      <c r="EX362" s="1"/>
      <c r="EY362" s="1"/>
      <c r="EZ362" s="1"/>
      <c r="FA362" s="1"/>
      <c r="FB362" s="1"/>
      <c r="FC362" s="1"/>
      <c r="FD362" s="1"/>
      <c r="FE362" s="1"/>
      <c r="FF362" s="1"/>
      <c r="FG362" s="1"/>
      <c r="FH362" s="1"/>
      <c r="FI362" s="1"/>
      <c r="FJ362" s="1"/>
      <c r="FK362" s="1"/>
      <c r="FL362" s="1"/>
      <c r="FM362" s="1"/>
    </row>
    <row r="363" spans="1:169" customFormat="1" ht="40.9" customHeight="1">
      <c r="A363" s="1"/>
      <c r="B363" s="220"/>
      <c r="C363" s="211">
        <v>355</v>
      </c>
      <c r="D363" s="31" t="s">
        <v>189</v>
      </c>
      <c r="E363" s="31" t="s">
        <v>189</v>
      </c>
      <c r="F363" s="49" t="s">
        <v>214</v>
      </c>
      <c r="G363" s="31" t="s">
        <v>169</v>
      </c>
      <c r="H363" s="273">
        <f t="shared" si="5"/>
        <v>1666666.6666666667</v>
      </c>
      <c r="I363" s="48">
        <v>2000000</v>
      </c>
      <c r="J363" s="31" t="s">
        <v>128</v>
      </c>
      <c r="K363" s="31" t="s">
        <v>21</v>
      </c>
      <c r="L363" s="63" t="s">
        <v>215</v>
      </c>
      <c r="M363" s="49" t="s">
        <v>73</v>
      </c>
      <c r="N363" s="49" t="s">
        <v>216</v>
      </c>
      <c r="O363" s="49"/>
      <c r="P363" s="49" t="s">
        <v>189</v>
      </c>
      <c r="Q363" s="6"/>
      <c r="R363" s="238"/>
      <c r="S363" s="18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  <c r="DX363" s="1"/>
      <c r="DY363" s="1"/>
      <c r="DZ363" s="1"/>
      <c r="EA363" s="1"/>
      <c r="EB363" s="1"/>
      <c r="EC363" s="1"/>
      <c r="ED363" s="1"/>
      <c r="EE363" s="1"/>
      <c r="EF363" s="1"/>
      <c r="EG363" s="1"/>
      <c r="EH363" s="1"/>
      <c r="EI363" s="1"/>
      <c r="EJ363" s="1"/>
      <c r="EK363" s="1"/>
      <c r="EL363" s="1"/>
      <c r="EM363" s="1"/>
      <c r="EN363" s="1"/>
      <c r="EO363" s="1"/>
      <c r="EP363" s="1"/>
      <c r="EQ363" s="1"/>
      <c r="ER363" s="1"/>
      <c r="ES363" s="1"/>
      <c r="ET363" s="1"/>
      <c r="EU363" s="1"/>
      <c r="EV363" s="1"/>
      <c r="EW363" s="1"/>
      <c r="EX363" s="1"/>
      <c r="EY363" s="1"/>
      <c r="EZ363" s="1"/>
      <c r="FA363" s="1"/>
      <c r="FB363" s="1"/>
      <c r="FC363" s="1"/>
      <c r="FD363" s="1"/>
      <c r="FE363" s="1"/>
      <c r="FF363" s="1"/>
      <c r="FG363" s="1"/>
      <c r="FH363" s="1"/>
      <c r="FI363" s="1"/>
      <c r="FJ363" s="1"/>
      <c r="FK363" s="1"/>
      <c r="FL363" s="1"/>
      <c r="FM363" s="1"/>
    </row>
    <row r="364" spans="1:169" customFormat="1" ht="40.9" customHeight="1">
      <c r="A364" s="1"/>
      <c r="B364" s="220"/>
      <c r="C364" s="211">
        <v>356</v>
      </c>
      <c r="D364" s="31" t="s">
        <v>189</v>
      </c>
      <c r="E364" s="31" t="s">
        <v>189</v>
      </c>
      <c r="F364" s="49" t="s">
        <v>294</v>
      </c>
      <c r="G364" s="31" t="s">
        <v>169</v>
      </c>
      <c r="H364" s="273">
        <f t="shared" si="5"/>
        <v>83333.333333333343</v>
      </c>
      <c r="I364" s="48">
        <v>100000</v>
      </c>
      <c r="J364" s="31" t="s">
        <v>128</v>
      </c>
      <c r="K364" s="31" t="s">
        <v>21</v>
      </c>
      <c r="L364" s="63" t="s">
        <v>218</v>
      </c>
      <c r="M364" s="49" t="s">
        <v>73</v>
      </c>
      <c r="N364" s="49" t="s">
        <v>287</v>
      </c>
      <c r="O364" s="49"/>
      <c r="P364" s="49" t="s">
        <v>189</v>
      </c>
      <c r="Q364" s="6"/>
      <c r="R364" s="238"/>
      <c r="S364" s="18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  <c r="DX364" s="1"/>
      <c r="DY364" s="1"/>
      <c r="DZ364" s="1"/>
      <c r="EA364" s="1"/>
      <c r="EB364" s="1"/>
      <c r="EC364" s="1"/>
      <c r="ED364" s="1"/>
      <c r="EE364" s="1"/>
      <c r="EF364" s="1"/>
      <c r="EG364" s="1"/>
      <c r="EH364" s="1"/>
      <c r="EI364" s="1"/>
      <c r="EJ364" s="1"/>
      <c r="EK364" s="1"/>
      <c r="EL364" s="1"/>
      <c r="EM364" s="1"/>
      <c r="EN364" s="1"/>
      <c r="EO364" s="1"/>
      <c r="EP364" s="1"/>
      <c r="EQ364" s="1"/>
      <c r="ER364" s="1"/>
      <c r="ES364" s="1"/>
      <c r="ET364" s="1"/>
      <c r="EU364" s="1"/>
      <c r="EV364" s="1"/>
      <c r="EW364" s="1"/>
      <c r="EX364" s="1"/>
      <c r="EY364" s="1"/>
      <c r="EZ364" s="1"/>
      <c r="FA364" s="1"/>
      <c r="FB364" s="1"/>
      <c r="FC364" s="1"/>
      <c r="FD364" s="1"/>
      <c r="FE364" s="1"/>
      <c r="FF364" s="1"/>
      <c r="FG364" s="1"/>
      <c r="FH364" s="1"/>
      <c r="FI364" s="1"/>
      <c r="FJ364" s="1"/>
      <c r="FK364" s="1"/>
      <c r="FL364" s="1"/>
      <c r="FM364" s="1"/>
    </row>
    <row r="365" spans="1:169" customFormat="1" ht="40.9" customHeight="1">
      <c r="A365" s="1"/>
      <c r="B365" s="220"/>
      <c r="C365" s="211">
        <v>357</v>
      </c>
      <c r="D365" s="31" t="s">
        <v>189</v>
      </c>
      <c r="E365" s="31" t="s">
        <v>189</v>
      </c>
      <c r="F365" s="49" t="s">
        <v>295</v>
      </c>
      <c r="G365" s="31" t="s">
        <v>169</v>
      </c>
      <c r="H365" s="273">
        <f t="shared" si="5"/>
        <v>83333.333333333343</v>
      </c>
      <c r="I365" s="48">
        <v>100000</v>
      </c>
      <c r="J365" s="31" t="s">
        <v>128</v>
      </c>
      <c r="K365" s="31" t="s">
        <v>21</v>
      </c>
      <c r="L365" s="63" t="s">
        <v>218</v>
      </c>
      <c r="M365" s="49" t="s">
        <v>73</v>
      </c>
      <c r="N365" s="49" t="s">
        <v>287</v>
      </c>
      <c r="O365" s="49"/>
      <c r="P365" s="49" t="s">
        <v>189</v>
      </c>
      <c r="Q365" s="6"/>
      <c r="R365" s="238"/>
      <c r="S365" s="18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  <c r="DX365" s="1"/>
      <c r="DY365" s="1"/>
      <c r="DZ365" s="1"/>
      <c r="EA365" s="1"/>
      <c r="EB365" s="1"/>
      <c r="EC365" s="1"/>
      <c r="ED365" s="1"/>
      <c r="EE365" s="1"/>
      <c r="EF365" s="1"/>
      <c r="EG365" s="1"/>
      <c r="EH365" s="1"/>
      <c r="EI365" s="1"/>
      <c r="EJ365" s="1"/>
      <c r="EK365" s="1"/>
      <c r="EL365" s="1"/>
      <c r="EM365" s="1"/>
      <c r="EN365" s="1"/>
      <c r="EO365" s="1"/>
      <c r="EP365" s="1"/>
      <c r="EQ365" s="1"/>
      <c r="ER365" s="1"/>
      <c r="ES365" s="1"/>
      <c r="ET365" s="1"/>
      <c r="EU365" s="1"/>
      <c r="EV365" s="1"/>
      <c r="EW365" s="1"/>
      <c r="EX365" s="1"/>
      <c r="EY365" s="1"/>
      <c r="EZ365" s="1"/>
      <c r="FA365" s="1"/>
      <c r="FB365" s="1"/>
      <c r="FC365" s="1"/>
      <c r="FD365" s="1"/>
      <c r="FE365" s="1"/>
      <c r="FF365" s="1"/>
      <c r="FG365" s="1"/>
      <c r="FH365" s="1"/>
      <c r="FI365" s="1"/>
      <c r="FJ365" s="1"/>
      <c r="FK365" s="1"/>
      <c r="FL365" s="1"/>
      <c r="FM365" s="1"/>
    </row>
    <row r="366" spans="1:169" customFormat="1" ht="40.9" customHeight="1">
      <c r="A366" s="1"/>
      <c r="B366" s="220"/>
      <c r="C366" s="211">
        <v>358</v>
      </c>
      <c r="D366" s="31" t="s">
        <v>189</v>
      </c>
      <c r="E366" s="31" t="s">
        <v>189</v>
      </c>
      <c r="F366" s="49" t="s">
        <v>219</v>
      </c>
      <c r="G366" s="31" t="s">
        <v>169</v>
      </c>
      <c r="H366" s="273">
        <f t="shared" si="5"/>
        <v>1250000</v>
      </c>
      <c r="I366" s="48">
        <v>1500000</v>
      </c>
      <c r="J366" s="31" t="s">
        <v>128</v>
      </c>
      <c r="K366" s="31" t="s">
        <v>21</v>
      </c>
      <c r="L366" s="63" t="s">
        <v>220</v>
      </c>
      <c r="M366" s="49" t="s">
        <v>73</v>
      </c>
      <c r="N366" s="49" t="s">
        <v>216</v>
      </c>
      <c r="O366" s="49"/>
      <c r="P366" s="49" t="s">
        <v>189</v>
      </c>
      <c r="Q366" s="6"/>
      <c r="R366" s="238"/>
      <c r="S366" s="18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  <c r="DX366" s="1"/>
      <c r="DY366" s="1"/>
      <c r="DZ366" s="1"/>
      <c r="EA366" s="1"/>
      <c r="EB366" s="1"/>
      <c r="EC366" s="1"/>
      <c r="ED366" s="1"/>
      <c r="EE366" s="1"/>
      <c r="EF366" s="1"/>
      <c r="EG366" s="1"/>
      <c r="EH366" s="1"/>
      <c r="EI366" s="1"/>
      <c r="EJ366" s="1"/>
      <c r="EK366" s="1"/>
      <c r="EL366" s="1"/>
      <c r="EM366" s="1"/>
      <c r="EN366" s="1"/>
      <c r="EO366" s="1"/>
      <c r="EP366" s="1"/>
      <c r="EQ366" s="1"/>
      <c r="ER366" s="1"/>
      <c r="ES366" s="1"/>
      <c r="ET366" s="1"/>
      <c r="EU366" s="1"/>
      <c r="EV366" s="1"/>
      <c r="EW366" s="1"/>
      <c r="EX366" s="1"/>
      <c r="EY366" s="1"/>
      <c r="EZ366" s="1"/>
      <c r="FA366" s="1"/>
      <c r="FB366" s="1"/>
      <c r="FC366" s="1"/>
      <c r="FD366" s="1"/>
      <c r="FE366" s="1"/>
      <c r="FF366" s="1"/>
      <c r="FG366" s="1"/>
      <c r="FH366" s="1"/>
      <c r="FI366" s="1"/>
      <c r="FJ366" s="1"/>
      <c r="FK366" s="1"/>
      <c r="FL366" s="1"/>
      <c r="FM366" s="1"/>
    </row>
    <row r="367" spans="1:169" customFormat="1" ht="40.9" customHeight="1">
      <c r="A367" s="1"/>
      <c r="B367" s="220"/>
      <c r="C367" s="211">
        <v>359</v>
      </c>
      <c r="D367" s="31" t="s">
        <v>189</v>
      </c>
      <c r="E367" s="31" t="s">
        <v>189</v>
      </c>
      <c r="F367" s="49" t="s">
        <v>634</v>
      </c>
      <c r="G367" s="31" t="s">
        <v>169</v>
      </c>
      <c r="H367" s="273">
        <f t="shared" si="5"/>
        <v>166666.66666666669</v>
      </c>
      <c r="I367" s="48">
        <v>200000</v>
      </c>
      <c r="J367" s="31" t="s">
        <v>128</v>
      </c>
      <c r="K367" s="31" t="s">
        <v>21</v>
      </c>
      <c r="L367" s="63" t="s">
        <v>292</v>
      </c>
      <c r="M367" s="49" t="s">
        <v>73</v>
      </c>
      <c r="N367" s="49" t="s">
        <v>223</v>
      </c>
      <c r="O367" s="49"/>
      <c r="P367" s="49" t="s">
        <v>189</v>
      </c>
      <c r="Q367" s="6"/>
      <c r="R367" s="238"/>
      <c r="S367" s="18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  <c r="DX367" s="1"/>
      <c r="DY367" s="1"/>
      <c r="DZ367" s="1"/>
      <c r="EA367" s="1"/>
      <c r="EB367" s="1"/>
      <c r="EC367" s="1"/>
      <c r="ED367" s="1"/>
      <c r="EE367" s="1"/>
      <c r="EF367" s="1"/>
      <c r="EG367" s="1"/>
      <c r="EH367" s="1"/>
      <c r="EI367" s="1"/>
      <c r="EJ367" s="1"/>
      <c r="EK367" s="1"/>
      <c r="EL367" s="1"/>
      <c r="EM367" s="1"/>
      <c r="EN367" s="1"/>
      <c r="EO367" s="1"/>
      <c r="EP367" s="1"/>
      <c r="EQ367" s="1"/>
      <c r="ER367" s="1"/>
      <c r="ES367" s="1"/>
      <c r="ET367" s="1"/>
      <c r="EU367" s="1"/>
      <c r="EV367" s="1"/>
      <c r="EW367" s="1"/>
      <c r="EX367" s="1"/>
      <c r="EY367" s="1"/>
      <c r="EZ367" s="1"/>
      <c r="FA367" s="1"/>
      <c r="FB367" s="1"/>
      <c r="FC367" s="1"/>
      <c r="FD367" s="1"/>
      <c r="FE367" s="1"/>
      <c r="FF367" s="1"/>
      <c r="FG367" s="1"/>
      <c r="FH367" s="1"/>
      <c r="FI367" s="1"/>
      <c r="FJ367" s="1"/>
      <c r="FK367" s="1"/>
      <c r="FL367" s="1"/>
      <c r="FM367" s="1"/>
    </row>
    <row r="368" spans="1:169" customFormat="1" ht="40.9" customHeight="1">
      <c r="A368" s="1"/>
      <c r="B368" s="220"/>
      <c r="C368" s="211">
        <v>360</v>
      </c>
      <c r="D368" s="31" t="s">
        <v>189</v>
      </c>
      <c r="E368" s="31" t="s">
        <v>189</v>
      </c>
      <c r="F368" s="49" t="s">
        <v>293</v>
      </c>
      <c r="G368" s="31" t="s">
        <v>169</v>
      </c>
      <c r="H368" s="273">
        <f t="shared" si="5"/>
        <v>66666.666666666672</v>
      </c>
      <c r="I368" s="48">
        <v>80000</v>
      </c>
      <c r="J368" s="31" t="s">
        <v>128</v>
      </c>
      <c r="K368" s="31" t="s">
        <v>21</v>
      </c>
      <c r="L368" s="63" t="s">
        <v>218</v>
      </c>
      <c r="M368" s="49" t="s">
        <v>73</v>
      </c>
      <c r="N368" s="49" t="s">
        <v>216</v>
      </c>
      <c r="O368" s="49"/>
      <c r="P368" s="49" t="s">
        <v>189</v>
      </c>
      <c r="Q368" s="6"/>
      <c r="R368" s="238"/>
      <c r="S368" s="18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  <c r="DV368" s="1"/>
      <c r="DW368" s="1"/>
      <c r="DX368" s="1"/>
      <c r="DY368" s="1"/>
      <c r="DZ368" s="1"/>
      <c r="EA368" s="1"/>
      <c r="EB368" s="1"/>
      <c r="EC368" s="1"/>
      <c r="ED368" s="1"/>
      <c r="EE368" s="1"/>
      <c r="EF368" s="1"/>
      <c r="EG368" s="1"/>
      <c r="EH368" s="1"/>
      <c r="EI368" s="1"/>
      <c r="EJ368" s="1"/>
      <c r="EK368" s="1"/>
      <c r="EL368" s="1"/>
      <c r="EM368" s="1"/>
      <c r="EN368" s="1"/>
      <c r="EO368" s="1"/>
      <c r="EP368" s="1"/>
      <c r="EQ368" s="1"/>
      <c r="ER368" s="1"/>
      <c r="ES368" s="1"/>
      <c r="ET368" s="1"/>
      <c r="EU368" s="1"/>
      <c r="EV368" s="1"/>
      <c r="EW368" s="1"/>
      <c r="EX368" s="1"/>
      <c r="EY368" s="1"/>
      <c r="EZ368" s="1"/>
      <c r="FA368" s="1"/>
      <c r="FB368" s="1"/>
      <c r="FC368" s="1"/>
      <c r="FD368" s="1"/>
      <c r="FE368" s="1"/>
      <c r="FF368" s="1"/>
      <c r="FG368" s="1"/>
      <c r="FH368" s="1"/>
      <c r="FI368" s="1"/>
      <c r="FJ368" s="1"/>
      <c r="FK368" s="1"/>
      <c r="FL368" s="1"/>
      <c r="FM368" s="1"/>
    </row>
    <row r="369" spans="1:169" customFormat="1" ht="40.9" customHeight="1">
      <c r="A369" s="1"/>
      <c r="B369" s="220"/>
      <c r="C369" s="211">
        <v>361</v>
      </c>
      <c r="D369" s="31" t="s">
        <v>189</v>
      </c>
      <c r="E369" s="31" t="s">
        <v>189</v>
      </c>
      <c r="F369" s="49" t="s">
        <v>286</v>
      </c>
      <c r="G369" s="31" t="s">
        <v>169</v>
      </c>
      <c r="H369" s="273">
        <f t="shared" si="5"/>
        <v>666666.66666666674</v>
      </c>
      <c r="I369" s="48">
        <v>800000</v>
      </c>
      <c r="J369" s="31" t="s">
        <v>128</v>
      </c>
      <c r="K369" s="31" t="s">
        <v>21</v>
      </c>
      <c r="L369" s="63" t="s">
        <v>218</v>
      </c>
      <c r="M369" s="49" t="s">
        <v>73</v>
      </c>
      <c r="N369" s="49" t="s">
        <v>287</v>
      </c>
      <c r="O369" s="49"/>
      <c r="P369" s="49" t="s">
        <v>189</v>
      </c>
      <c r="Q369" s="6"/>
      <c r="R369" s="238"/>
      <c r="S369" s="18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  <c r="DU369" s="1"/>
      <c r="DV369" s="1"/>
      <c r="DW369" s="1"/>
      <c r="DX369" s="1"/>
      <c r="DY369" s="1"/>
      <c r="DZ369" s="1"/>
      <c r="EA369" s="1"/>
      <c r="EB369" s="1"/>
      <c r="EC369" s="1"/>
      <c r="ED369" s="1"/>
      <c r="EE369" s="1"/>
      <c r="EF369" s="1"/>
      <c r="EG369" s="1"/>
      <c r="EH369" s="1"/>
      <c r="EI369" s="1"/>
      <c r="EJ369" s="1"/>
      <c r="EK369" s="1"/>
      <c r="EL369" s="1"/>
      <c r="EM369" s="1"/>
      <c r="EN369" s="1"/>
      <c r="EO369" s="1"/>
      <c r="EP369" s="1"/>
      <c r="EQ369" s="1"/>
      <c r="ER369" s="1"/>
      <c r="ES369" s="1"/>
      <c r="ET369" s="1"/>
      <c r="EU369" s="1"/>
      <c r="EV369" s="1"/>
      <c r="EW369" s="1"/>
      <c r="EX369" s="1"/>
      <c r="EY369" s="1"/>
      <c r="EZ369" s="1"/>
      <c r="FA369" s="1"/>
      <c r="FB369" s="1"/>
      <c r="FC369" s="1"/>
      <c r="FD369" s="1"/>
      <c r="FE369" s="1"/>
      <c r="FF369" s="1"/>
      <c r="FG369" s="1"/>
      <c r="FH369" s="1"/>
      <c r="FI369" s="1"/>
      <c r="FJ369" s="1"/>
      <c r="FK369" s="1"/>
      <c r="FL369" s="1"/>
      <c r="FM369" s="1"/>
    </row>
    <row r="370" spans="1:169" customFormat="1" ht="40.9" customHeight="1">
      <c r="A370" s="1"/>
      <c r="B370" s="220"/>
      <c r="C370" s="211">
        <v>362</v>
      </c>
      <c r="D370" s="31" t="s">
        <v>189</v>
      </c>
      <c r="E370" s="31" t="s">
        <v>189</v>
      </c>
      <c r="F370" s="49" t="s">
        <v>226</v>
      </c>
      <c r="G370" s="31" t="s">
        <v>227</v>
      </c>
      <c r="H370" s="273">
        <f t="shared" si="5"/>
        <v>7014708.333333334</v>
      </c>
      <c r="I370" s="48">
        <v>8417650</v>
      </c>
      <c r="J370" s="31" t="s">
        <v>128</v>
      </c>
      <c r="K370" s="31" t="s">
        <v>21</v>
      </c>
      <c r="L370" s="63" t="s">
        <v>228</v>
      </c>
      <c r="M370" s="49" t="s">
        <v>73</v>
      </c>
      <c r="N370" s="49" t="s">
        <v>229</v>
      </c>
      <c r="O370" s="49"/>
      <c r="P370" s="49" t="s">
        <v>189</v>
      </c>
      <c r="Q370" s="6"/>
      <c r="R370" s="238"/>
      <c r="S370" s="18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  <c r="DU370" s="1"/>
      <c r="DV370" s="1"/>
      <c r="DW370" s="1"/>
      <c r="DX370" s="1"/>
      <c r="DY370" s="1"/>
      <c r="DZ370" s="1"/>
      <c r="EA370" s="1"/>
      <c r="EB370" s="1"/>
      <c r="EC370" s="1"/>
      <c r="ED370" s="1"/>
      <c r="EE370" s="1"/>
      <c r="EF370" s="1"/>
      <c r="EG370" s="1"/>
      <c r="EH370" s="1"/>
      <c r="EI370" s="1"/>
      <c r="EJ370" s="1"/>
      <c r="EK370" s="1"/>
      <c r="EL370" s="1"/>
      <c r="EM370" s="1"/>
      <c r="EN370" s="1"/>
      <c r="EO370" s="1"/>
      <c r="EP370" s="1"/>
      <c r="EQ370" s="1"/>
      <c r="ER370" s="1"/>
      <c r="ES370" s="1"/>
      <c r="ET370" s="1"/>
      <c r="EU370" s="1"/>
      <c r="EV370" s="1"/>
      <c r="EW370" s="1"/>
      <c r="EX370" s="1"/>
      <c r="EY370" s="1"/>
      <c r="EZ370" s="1"/>
      <c r="FA370" s="1"/>
      <c r="FB370" s="1"/>
      <c r="FC370" s="1"/>
      <c r="FD370" s="1"/>
      <c r="FE370" s="1"/>
      <c r="FF370" s="1"/>
      <c r="FG370" s="1"/>
      <c r="FH370" s="1"/>
      <c r="FI370" s="1"/>
      <c r="FJ370" s="1"/>
      <c r="FK370" s="1"/>
      <c r="FL370" s="1"/>
      <c r="FM370" s="1"/>
    </row>
    <row r="371" spans="1:169" customFormat="1" ht="40.9" customHeight="1">
      <c r="A371" s="1"/>
      <c r="B371" s="220"/>
      <c r="C371" s="211">
        <v>363</v>
      </c>
      <c r="D371" s="31" t="s">
        <v>189</v>
      </c>
      <c r="E371" s="31" t="s">
        <v>189</v>
      </c>
      <c r="F371" s="49" t="s">
        <v>474</v>
      </c>
      <c r="G371" s="31" t="s">
        <v>110</v>
      </c>
      <c r="H371" s="273">
        <f t="shared" si="5"/>
        <v>1459305.2916666667</v>
      </c>
      <c r="I371" s="48">
        <v>1751166.35</v>
      </c>
      <c r="J371" s="31" t="s">
        <v>128</v>
      </c>
      <c r="K371" s="31" t="s">
        <v>21</v>
      </c>
      <c r="L371" s="63" t="s">
        <v>231</v>
      </c>
      <c r="M371" s="49" t="s">
        <v>73</v>
      </c>
      <c r="N371" s="49" t="s">
        <v>231</v>
      </c>
      <c r="O371" s="49"/>
      <c r="P371" s="49" t="s">
        <v>189</v>
      </c>
      <c r="Q371" s="6"/>
      <c r="R371" s="238"/>
      <c r="S371" s="18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  <c r="DU371" s="1"/>
      <c r="DV371" s="1"/>
      <c r="DW371" s="1"/>
      <c r="DX371" s="1"/>
      <c r="DY371" s="1"/>
      <c r="DZ371" s="1"/>
      <c r="EA371" s="1"/>
      <c r="EB371" s="1"/>
      <c r="EC371" s="1"/>
      <c r="ED371" s="1"/>
      <c r="EE371" s="1"/>
      <c r="EF371" s="1"/>
      <c r="EG371" s="1"/>
      <c r="EH371" s="1"/>
      <c r="EI371" s="1"/>
      <c r="EJ371" s="1"/>
      <c r="EK371" s="1"/>
      <c r="EL371" s="1"/>
      <c r="EM371" s="1"/>
      <c r="EN371" s="1"/>
      <c r="EO371" s="1"/>
      <c r="EP371" s="1"/>
      <c r="EQ371" s="1"/>
      <c r="ER371" s="1"/>
      <c r="ES371" s="1"/>
      <c r="ET371" s="1"/>
      <c r="EU371" s="1"/>
      <c r="EV371" s="1"/>
      <c r="EW371" s="1"/>
      <c r="EX371" s="1"/>
      <c r="EY371" s="1"/>
      <c r="EZ371" s="1"/>
      <c r="FA371" s="1"/>
      <c r="FB371" s="1"/>
      <c r="FC371" s="1"/>
      <c r="FD371" s="1"/>
      <c r="FE371" s="1"/>
      <c r="FF371" s="1"/>
      <c r="FG371" s="1"/>
      <c r="FH371" s="1"/>
      <c r="FI371" s="1"/>
      <c r="FJ371" s="1"/>
      <c r="FK371" s="1"/>
      <c r="FL371" s="1"/>
      <c r="FM371" s="1"/>
    </row>
    <row r="372" spans="1:169" customFormat="1" ht="40.9" customHeight="1">
      <c r="A372" s="1"/>
      <c r="B372" s="220"/>
      <c r="C372" s="211">
        <v>364</v>
      </c>
      <c r="D372" s="31" t="s">
        <v>189</v>
      </c>
      <c r="E372" s="31" t="s">
        <v>189</v>
      </c>
      <c r="F372" s="49" t="s">
        <v>475</v>
      </c>
      <c r="G372" s="31" t="s">
        <v>110</v>
      </c>
      <c r="H372" s="273">
        <f t="shared" si="5"/>
        <v>8500000</v>
      </c>
      <c r="I372" s="48">
        <v>10200000</v>
      </c>
      <c r="J372" s="31" t="s">
        <v>128</v>
      </c>
      <c r="K372" s="31" t="s">
        <v>21</v>
      </c>
      <c r="L372" s="63" t="s">
        <v>231</v>
      </c>
      <c r="M372" s="49" t="s">
        <v>73</v>
      </c>
      <c r="N372" s="49" t="s">
        <v>231</v>
      </c>
      <c r="O372" s="49"/>
      <c r="P372" s="49" t="s">
        <v>189</v>
      </c>
      <c r="Q372" s="6"/>
      <c r="R372" s="238"/>
      <c r="S372" s="18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  <c r="DU372" s="1"/>
      <c r="DV372" s="1"/>
      <c r="DW372" s="1"/>
      <c r="DX372" s="1"/>
      <c r="DY372" s="1"/>
      <c r="DZ372" s="1"/>
      <c r="EA372" s="1"/>
      <c r="EB372" s="1"/>
      <c r="EC372" s="1"/>
      <c r="ED372" s="1"/>
      <c r="EE372" s="1"/>
      <c r="EF372" s="1"/>
      <c r="EG372" s="1"/>
      <c r="EH372" s="1"/>
      <c r="EI372" s="1"/>
      <c r="EJ372" s="1"/>
      <c r="EK372" s="1"/>
      <c r="EL372" s="1"/>
      <c r="EM372" s="1"/>
      <c r="EN372" s="1"/>
      <c r="EO372" s="1"/>
      <c r="EP372" s="1"/>
      <c r="EQ372" s="1"/>
      <c r="ER372" s="1"/>
      <c r="ES372" s="1"/>
      <c r="ET372" s="1"/>
      <c r="EU372" s="1"/>
      <c r="EV372" s="1"/>
      <c r="EW372" s="1"/>
      <c r="EX372" s="1"/>
      <c r="EY372" s="1"/>
      <c r="EZ372" s="1"/>
      <c r="FA372" s="1"/>
      <c r="FB372" s="1"/>
      <c r="FC372" s="1"/>
      <c r="FD372" s="1"/>
      <c r="FE372" s="1"/>
      <c r="FF372" s="1"/>
      <c r="FG372" s="1"/>
      <c r="FH372" s="1"/>
      <c r="FI372" s="1"/>
      <c r="FJ372" s="1"/>
      <c r="FK372" s="1"/>
      <c r="FL372" s="1"/>
      <c r="FM372" s="1"/>
    </row>
    <row r="373" spans="1:169" customFormat="1" ht="40.9" customHeight="1">
      <c r="A373" s="1"/>
      <c r="B373" s="220"/>
      <c r="C373" s="211">
        <v>365</v>
      </c>
      <c r="D373" s="31" t="s">
        <v>189</v>
      </c>
      <c r="E373" s="31" t="s">
        <v>189</v>
      </c>
      <c r="F373" s="49" t="s">
        <v>235</v>
      </c>
      <c r="G373" s="31" t="s">
        <v>110</v>
      </c>
      <c r="H373" s="273">
        <f t="shared" si="5"/>
        <v>4000000</v>
      </c>
      <c r="I373" s="48">
        <v>4800000</v>
      </c>
      <c r="J373" s="31" t="s">
        <v>128</v>
      </c>
      <c r="K373" s="31" t="s">
        <v>21</v>
      </c>
      <c r="L373" s="63" t="s">
        <v>231</v>
      </c>
      <c r="M373" s="49" t="s">
        <v>73</v>
      </c>
      <c r="N373" s="49" t="s">
        <v>231</v>
      </c>
      <c r="O373" s="49"/>
      <c r="P373" s="49" t="s">
        <v>189</v>
      </c>
      <c r="Q373" s="6"/>
      <c r="R373" s="238"/>
      <c r="S373" s="18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  <c r="DU373" s="1"/>
      <c r="DV373" s="1"/>
      <c r="DW373" s="1"/>
      <c r="DX373" s="1"/>
      <c r="DY373" s="1"/>
      <c r="DZ373" s="1"/>
      <c r="EA373" s="1"/>
      <c r="EB373" s="1"/>
      <c r="EC373" s="1"/>
      <c r="ED373" s="1"/>
      <c r="EE373" s="1"/>
      <c r="EF373" s="1"/>
      <c r="EG373" s="1"/>
      <c r="EH373" s="1"/>
      <c r="EI373" s="1"/>
      <c r="EJ373" s="1"/>
      <c r="EK373" s="1"/>
      <c r="EL373" s="1"/>
      <c r="EM373" s="1"/>
      <c r="EN373" s="1"/>
      <c r="EO373" s="1"/>
      <c r="EP373" s="1"/>
      <c r="EQ373" s="1"/>
      <c r="ER373" s="1"/>
      <c r="ES373" s="1"/>
      <c r="ET373" s="1"/>
      <c r="EU373" s="1"/>
      <c r="EV373" s="1"/>
      <c r="EW373" s="1"/>
      <c r="EX373" s="1"/>
      <c r="EY373" s="1"/>
      <c r="EZ373" s="1"/>
      <c r="FA373" s="1"/>
      <c r="FB373" s="1"/>
      <c r="FC373" s="1"/>
      <c r="FD373" s="1"/>
      <c r="FE373" s="1"/>
      <c r="FF373" s="1"/>
      <c r="FG373" s="1"/>
      <c r="FH373" s="1"/>
      <c r="FI373" s="1"/>
      <c r="FJ373" s="1"/>
      <c r="FK373" s="1"/>
      <c r="FL373" s="1"/>
      <c r="FM373" s="1"/>
    </row>
    <row r="374" spans="1:169" customFormat="1" ht="40.9" customHeight="1">
      <c r="A374" s="1"/>
      <c r="B374" s="220"/>
      <c r="C374" s="211">
        <v>366</v>
      </c>
      <c r="D374" s="31" t="s">
        <v>189</v>
      </c>
      <c r="E374" s="31" t="s">
        <v>189</v>
      </c>
      <c r="F374" s="49" t="s">
        <v>241</v>
      </c>
      <c r="G374" s="31" t="s">
        <v>110</v>
      </c>
      <c r="H374" s="273">
        <f t="shared" si="5"/>
        <v>1833333.3333333335</v>
      </c>
      <c r="I374" s="48">
        <v>2200000</v>
      </c>
      <c r="J374" s="31" t="s">
        <v>128</v>
      </c>
      <c r="K374" s="31" t="s">
        <v>21</v>
      </c>
      <c r="L374" s="63" t="s">
        <v>231</v>
      </c>
      <c r="M374" s="49" t="s">
        <v>73</v>
      </c>
      <c r="N374" s="49" t="s">
        <v>231</v>
      </c>
      <c r="O374" s="49"/>
      <c r="P374" s="49" t="s">
        <v>189</v>
      </c>
      <c r="Q374" s="6"/>
      <c r="R374" s="238"/>
      <c r="S374" s="18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  <c r="DU374" s="1"/>
      <c r="DV374" s="1"/>
      <c r="DW374" s="1"/>
      <c r="DX374" s="1"/>
      <c r="DY374" s="1"/>
      <c r="DZ374" s="1"/>
      <c r="EA374" s="1"/>
      <c r="EB374" s="1"/>
      <c r="EC374" s="1"/>
      <c r="ED374" s="1"/>
      <c r="EE374" s="1"/>
      <c r="EF374" s="1"/>
      <c r="EG374" s="1"/>
      <c r="EH374" s="1"/>
      <c r="EI374" s="1"/>
      <c r="EJ374" s="1"/>
      <c r="EK374" s="1"/>
      <c r="EL374" s="1"/>
      <c r="EM374" s="1"/>
      <c r="EN374" s="1"/>
      <c r="EO374" s="1"/>
      <c r="EP374" s="1"/>
      <c r="EQ374" s="1"/>
      <c r="ER374" s="1"/>
      <c r="ES374" s="1"/>
      <c r="ET374" s="1"/>
      <c r="EU374" s="1"/>
      <c r="EV374" s="1"/>
      <c r="EW374" s="1"/>
      <c r="EX374" s="1"/>
      <c r="EY374" s="1"/>
      <c r="EZ374" s="1"/>
      <c r="FA374" s="1"/>
      <c r="FB374" s="1"/>
      <c r="FC374" s="1"/>
      <c r="FD374" s="1"/>
      <c r="FE374" s="1"/>
      <c r="FF374" s="1"/>
      <c r="FG374" s="1"/>
      <c r="FH374" s="1"/>
      <c r="FI374" s="1"/>
      <c r="FJ374" s="1"/>
      <c r="FK374" s="1"/>
      <c r="FL374" s="1"/>
      <c r="FM374" s="1"/>
    </row>
    <row r="375" spans="1:169" customFormat="1" ht="40.9" customHeight="1">
      <c r="A375" s="1"/>
      <c r="B375" s="220"/>
      <c r="C375" s="211">
        <v>367</v>
      </c>
      <c r="D375" s="31" t="s">
        <v>189</v>
      </c>
      <c r="E375" s="31" t="s">
        <v>189</v>
      </c>
      <c r="F375" s="49" t="s">
        <v>476</v>
      </c>
      <c r="G375" s="31" t="s">
        <v>110</v>
      </c>
      <c r="H375" s="273">
        <f t="shared" si="5"/>
        <v>1930603.0000000002</v>
      </c>
      <c r="I375" s="48">
        <v>2316723.6</v>
      </c>
      <c r="J375" s="31" t="s">
        <v>128</v>
      </c>
      <c r="K375" s="31" t="s">
        <v>21</v>
      </c>
      <c r="L375" s="63" t="s">
        <v>231</v>
      </c>
      <c r="M375" s="49" t="s">
        <v>73</v>
      </c>
      <c r="N375" s="49" t="s">
        <v>231</v>
      </c>
      <c r="O375" s="49"/>
      <c r="P375" s="49" t="s">
        <v>189</v>
      </c>
      <c r="Q375" s="6"/>
      <c r="R375" s="238"/>
      <c r="S375" s="18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  <c r="DU375" s="1"/>
      <c r="DV375" s="1"/>
      <c r="DW375" s="1"/>
      <c r="DX375" s="1"/>
      <c r="DY375" s="1"/>
      <c r="DZ375" s="1"/>
      <c r="EA375" s="1"/>
      <c r="EB375" s="1"/>
      <c r="EC375" s="1"/>
      <c r="ED375" s="1"/>
      <c r="EE375" s="1"/>
      <c r="EF375" s="1"/>
      <c r="EG375" s="1"/>
      <c r="EH375" s="1"/>
      <c r="EI375" s="1"/>
      <c r="EJ375" s="1"/>
      <c r="EK375" s="1"/>
      <c r="EL375" s="1"/>
      <c r="EM375" s="1"/>
      <c r="EN375" s="1"/>
      <c r="EO375" s="1"/>
      <c r="EP375" s="1"/>
      <c r="EQ375" s="1"/>
      <c r="ER375" s="1"/>
      <c r="ES375" s="1"/>
      <c r="ET375" s="1"/>
      <c r="EU375" s="1"/>
      <c r="EV375" s="1"/>
      <c r="EW375" s="1"/>
      <c r="EX375" s="1"/>
      <c r="EY375" s="1"/>
      <c r="EZ375" s="1"/>
      <c r="FA375" s="1"/>
      <c r="FB375" s="1"/>
      <c r="FC375" s="1"/>
      <c r="FD375" s="1"/>
      <c r="FE375" s="1"/>
      <c r="FF375" s="1"/>
      <c r="FG375" s="1"/>
      <c r="FH375" s="1"/>
      <c r="FI375" s="1"/>
      <c r="FJ375" s="1"/>
      <c r="FK375" s="1"/>
      <c r="FL375" s="1"/>
      <c r="FM375" s="1"/>
    </row>
    <row r="376" spans="1:169" customFormat="1" ht="40.9" customHeight="1">
      <c r="A376" s="1"/>
      <c r="B376" s="220"/>
      <c r="C376" s="211">
        <v>368</v>
      </c>
      <c r="D376" s="31" t="s">
        <v>189</v>
      </c>
      <c r="E376" s="31" t="s">
        <v>189</v>
      </c>
      <c r="F376" s="49" t="s">
        <v>238</v>
      </c>
      <c r="G376" s="31" t="s">
        <v>110</v>
      </c>
      <c r="H376" s="273">
        <f t="shared" si="5"/>
        <v>1500401.6666666667</v>
      </c>
      <c r="I376" s="48">
        <v>1800482</v>
      </c>
      <c r="J376" s="31" t="s">
        <v>128</v>
      </c>
      <c r="K376" s="31" t="s">
        <v>21</v>
      </c>
      <c r="L376" s="63" t="s">
        <v>239</v>
      </c>
      <c r="M376" s="49" t="s">
        <v>73</v>
      </c>
      <c r="N376" s="49" t="s">
        <v>240</v>
      </c>
      <c r="O376" s="49"/>
      <c r="P376" s="49" t="s">
        <v>189</v>
      </c>
      <c r="Q376" s="6"/>
      <c r="R376" s="238"/>
      <c r="S376" s="18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  <c r="DT376" s="1"/>
      <c r="DU376" s="1"/>
      <c r="DV376" s="1"/>
      <c r="DW376" s="1"/>
      <c r="DX376" s="1"/>
      <c r="DY376" s="1"/>
      <c r="DZ376" s="1"/>
      <c r="EA376" s="1"/>
      <c r="EB376" s="1"/>
      <c r="EC376" s="1"/>
      <c r="ED376" s="1"/>
      <c r="EE376" s="1"/>
      <c r="EF376" s="1"/>
      <c r="EG376" s="1"/>
      <c r="EH376" s="1"/>
      <c r="EI376" s="1"/>
      <c r="EJ376" s="1"/>
      <c r="EK376" s="1"/>
      <c r="EL376" s="1"/>
      <c r="EM376" s="1"/>
      <c r="EN376" s="1"/>
      <c r="EO376" s="1"/>
      <c r="EP376" s="1"/>
      <c r="EQ376" s="1"/>
      <c r="ER376" s="1"/>
      <c r="ES376" s="1"/>
      <c r="ET376" s="1"/>
      <c r="EU376" s="1"/>
      <c r="EV376" s="1"/>
      <c r="EW376" s="1"/>
      <c r="EX376" s="1"/>
      <c r="EY376" s="1"/>
      <c r="EZ376" s="1"/>
      <c r="FA376" s="1"/>
      <c r="FB376" s="1"/>
      <c r="FC376" s="1"/>
      <c r="FD376" s="1"/>
      <c r="FE376" s="1"/>
      <c r="FF376" s="1"/>
      <c r="FG376" s="1"/>
      <c r="FH376" s="1"/>
      <c r="FI376" s="1"/>
      <c r="FJ376" s="1"/>
      <c r="FK376" s="1"/>
      <c r="FL376" s="1"/>
      <c r="FM376" s="1"/>
    </row>
    <row r="377" spans="1:169" customFormat="1" ht="40.9" customHeight="1">
      <c r="A377" s="1"/>
      <c r="B377" s="220"/>
      <c r="C377" s="211">
        <v>369</v>
      </c>
      <c r="D377" s="31" t="s">
        <v>189</v>
      </c>
      <c r="E377" s="31" t="s">
        <v>189</v>
      </c>
      <c r="F377" s="49" t="s">
        <v>296</v>
      </c>
      <c r="G377" s="31" t="s">
        <v>110</v>
      </c>
      <c r="H377" s="273">
        <f t="shared" si="5"/>
        <v>820000</v>
      </c>
      <c r="I377" s="48">
        <v>984000</v>
      </c>
      <c r="J377" s="31" t="s">
        <v>128</v>
      </c>
      <c r="K377" s="31" t="s">
        <v>21</v>
      </c>
      <c r="L377" s="63" t="s">
        <v>239</v>
      </c>
      <c r="M377" s="49" t="s">
        <v>73</v>
      </c>
      <c r="N377" s="49" t="s">
        <v>240</v>
      </c>
      <c r="O377" s="49"/>
      <c r="P377" s="49" t="s">
        <v>189</v>
      </c>
      <c r="Q377" s="6"/>
      <c r="R377" s="238"/>
      <c r="S377" s="18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  <c r="DU377" s="1"/>
      <c r="DV377" s="1"/>
      <c r="DW377" s="1"/>
      <c r="DX377" s="1"/>
      <c r="DY377" s="1"/>
      <c r="DZ377" s="1"/>
      <c r="EA377" s="1"/>
      <c r="EB377" s="1"/>
      <c r="EC377" s="1"/>
      <c r="ED377" s="1"/>
      <c r="EE377" s="1"/>
      <c r="EF377" s="1"/>
      <c r="EG377" s="1"/>
      <c r="EH377" s="1"/>
      <c r="EI377" s="1"/>
      <c r="EJ377" s="1"/>
      <c r="EK377" s="1"/>
      <c r="EL377" s="1"/>
      <c r="EM377" s="1"/>
      <c r="EN377" s="1"/>
      <c r="EO377" s="1"/>
      <c r="EP377" s="1"/>
      <c r="EQ377" s="1"/>
      <c r="ER377" s="1"/>
      <c r="ES377" s="1"/>
      <c r="ET377" s="1"/>
      <c r="EU377" s="1"/>
      <c r="EV377" s="1"/>
      <c r="EW377" s="1"/>
      <c r="EX377" s="1"/>
      <c r="EY377" s="1"/>
      <c r="EZ377" s="1"/>
      <c r="FA377" s="1"/>
      <c r="FB377" s="1"/>
      <c r="FC377" s="1"/>
      <c r="FD377" s="1"/>
      <c r="FE377" s="1"/>
      <c r="FF377" s="1"/>
      <c r="FG377" s="1"/>
      <c r="FH377" s="1"/>
      <c r="FI377" s="1"/>
      <c r="FJ377" s="1"/>
      <c r="FK377" s="1"/>
      <c r="FL377" s="1"/>
      <c r="FM377" s="1"/>
    </row>
    <row r="378" spans="1:169" customFormat="1" ht="40.9" customHeight="1">
      <c r="A378" s="1"/>
      <c r="B378" s="220"/>
      <c r="C378" s="211">
        <v>370</v>
      </c>
      <c r="D378" s="31" t="s">
        <v>189</v>
      </c>
      <c r="E378" s="31" t="s">
        <v>189</v>
      </c>
      <c r="F378" s="49" t="s">
        <v>236</v>
      </c>
      <c r="G378" s="31" t="s">
        <v>110</v>
      </c>
      <c r="H378" s="273">
        <f t="shared" si="5"/>
        <v>2625000</v>
      </c>
      <c r="I378" s="48">
        <v>3150000</v>
      </c>
      <c r="J378" s="31" t="s">
        <v>128</v>
      </c>
      <c r="K378" s="31" t="s">
        <v>21</v>
      </c>
      <c r="L378" s="63" t="s">
        <v>190</v>
      </c>
      <c r="M378" s="49" t="s">
        <v>73</v>
      </c>
      <c r="N378" s="49" t="s">
        <v>190</v>
      </c>
      <c r="O378" s="49"/>
      <c r="P378" s="49" t="s">
        <v>189</v>
      </c>
      <c r="Q378" s="6"/>
      <c r="R378" s="238"/>
      <c r="S378" s="18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  <c r="DU378" s="1"/>
      <c r="DV378" s="1"/>
      <c r="DW378" s="1"/>
      <c r="DX378" s="1"/>
      <c r="DY378" s="1"/>
      <c r="DZ378" s="1"/>
      <c r="EA378" s="1"/>
      <c r="EB378" s="1"/>
      <c r="EC378" s="1"/>
      <c r="ED378" s="1"/>
      <c r="EE378" s="1"/>
      <c r="EF378" s="1"/>
      <c r="EG378" s="1"/>
      <c r="EH378" s="1"/>
      <c r="EI378" s="1"/>
      <c r="EJ378" s="1"/>
      <c r="EK378" s="1"/>
      <c r="EL378" s="1"/>
      <c r="EM378" s="1"/>
      <c r="EN378" s="1"/>
      <c r="EO378" s="1"/>
      <c r="EP378" s="1"/>
      <c r="EQ378" s="1"/>
      <c r="ER378" s="1"/>
      <c r="ES378" s="1"/>
      <c r="ET378" s="1"/>
      <c r="EU378" s="1"/>
      <c r="EV378" s="1"/>
      <c r="EW378" s="1"/>
      <c r="EX378" s="1"/>
      <c r="EY378" s="1"/>
      <c r="EZ378" s="1"/>
      <c r="FA378" s="1"/>
      <c r="FB378" s="1"/>
      <c r="FC378" s="1"/>
      <c r="FD378" s="1"/>
      <c r="FE378" s="1"/>
      <c r="FF378" s="1"/>
      <c r="FG378" s="1"/>
      <c r="FH378" s="1"/>
      <c r="FI378" s="1"/>
      <c r="FJ378" s="1"/>
      <c r="FK378" s="1"/>
      <c r="FL378" s="1"/>
      <c r="FM378" s="1"/>
    </row>
    <row r="379" spans="1:169" customFormat="1" ht="40.9" customHeight="1">
      <c r="A379" s="1"/>
      <c r="B379" s="220"/>
      <c r="C379" s="211">
        <v>371</v>
      </c>
      <c r="D379" s="31" t="s">
        <v>189</v>
      </c>
      <c r="E379" s="31" t="s">
        <v>189</v>
      </c>
      <c r="F379" s="49" t="s">
        <v>237</v>
      </c>
      <c r="G379" s="31" t="s">
        <v>110</v>
      </c>
      <c r="H379" s="273">
        <f t="shared" si="5"/>
        <v>2250000</v>
      </c>
      <c r="I379" s="48">
        <v>2700000</v>
      </c>
      <c r="J379" s="31" t="s">
        <v>128</v>
      </c>
      <c r="K379" s="31" t="s">
        <v>21</v>
      </c>
      <c r="L379" s="63" t="s">
        <v>190</v>
      </c>
      <c r="M379" s="49" t="s">
        <v>73</v>
      </c>
      <c r="N379" s="49" t="s">
        <v>190</v>
      </c>
      <c r="O379" s="49"/>
      <c r="P379" s="49" t="s">
        <v>189</v>
      </c>
      <c r="Q379" s="6"/>
      <c r="R379" s="238"/>
      <c r="S379" s="18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  <c r="DU379" s="1"/>
      <c r="DV379" s="1"/>
      <c r="DW379" s="1"/>
      <c r="DX379" s="1"/>
      <c r="DY379" s="1"/>
      <c r="DZ379" s="1"/>
      <c r="EA379" s="1"/>
      <c r="EB379" s="1"/>
      <c r="EC379" s="1"/>
      <c r="ED379" s="1"/>
      <c r="EE379" s="1"/>
      <c r="EF379" s="1"/>
      <c r="EG379" s="1"/>
      <c r="EH379" s="1"/>
      <c r="EI379" s="1"/>
      <c r="EJ379" s="1"/>
      <c r="EK379" s="1"/>
      <c r="EL379" s="1"/>
      <c r="EM379" s="1"/>
      <c r="EN379" s="1"/>
      <c r="EO379" s="1"/>
      <c r="EP379" s="1"/>
      <c r="EQ379" s="1"/>
      <c r="ER379" s="1"/>
      <c r="ES379" s="1"/>
      <c r="ET379" s="1"/>
      <c r="EU379" s="1"/>
      <c r="EV379" s="1"/>
      <c r="EW379" s="1"/>
      <c r="EX379" s="1"/>
      <c r="EY379" s="1"/>
      <c r="EZ379" s="1"/>
      <c r="FA379" s="1"/>
      <c r="FB379" s="1"/>
      <c r="FC379" s="1"/>
      <c r="FD379" s="1"/>
      <c r="FE379" s="1"/>
      <c r="FF379" s="1"/>
      <c r="FG379" s="1"/>
      <c r="FH379" s="1"/>
      <c r="FI379" s="1"/>
      <c r="FJ379" s="1"/>
      <c r="FK379" s="1"/>
      <c r="FL379" s="1"/>
      <c r="FM379" s="1"/>
    </row>
    <row r="380" spans="1:169" customFormat="1" ht="40.9" customHeight="1">
      <c r="A380" s="1"/>
      <c r="B380" s="220"/>
      <c r="C380" s="211">
        <v>372</v>
      </c>
      <c r="D380" s="31" t="s">
        <v>189</v>
      </c>
      <c r="E380" s="31" t="s">
        <v>189</v>
      </c>
      <c r="F380" s="49" t="s">
        <v>297</v>
      </c>
      <c r="G380" s="31" t="s">
        <v>110</v>
      </c>
      <c r="H380" s="273">
        <f t="shared" si="5"/>
        <v>666666.66666666674</v>
      </c>
      <c r="I380" s="48">
        <v>800000</v>
      </c>
      <c r="J380" s="31" t="s">
        <v>128</v>
      </c>
      <c r="K380" s="31" t="s">
        <v>21</v>
      </c>
      <c r="L380" s="63" t="s">
        <v>231</v>
      </c>
      <c r="M380" s="49" t="s">
        <v>73</v>
      </c>
      <c r="N380" s="49" t="s">
        <v>231</v>
      </c>
      <c r="O380" s="49"/>
      <c r="P380" s="49" t="s">
        <v>189</v>
      </c>
      <c r="Q380" s="6"/>
      <c r="R380" s="238"/>
      <c r="S380" s="18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  <c r="DQ380" s="1"/>
      <c r="DR380" s="1"/>
      <c r="DS380" s="1"/>
      <c r="DT380" s="1"/>
      <c r="DU380" s="1"/>
      <c r="DV380" s="1"/>
      <c r="DW380" s="1"/>
      <c r="DX380" s="1"/>
      <c r="DY380" s="1"/>
      <c r="DZ380" s="1"/>
      <c r="EA380" s="1"/>
      <c r="EB380" s="1"/>
      <c r="EC380" s="1"/>
      <c r="ED380" s="1"/>
      <c r="EE380" s="1"/>
      <c r="EF380" s="1"/>
      <c r="EG380" s="1"/>
      <c r="EH380" s="1"/>
      <c r="EI380" s="1"/>
      <c r="EJ380" s="1"/>
      <c r="EK380" s="1"/>
      <c r="EL380" s="1"/>
      <c r="EM380" s="1"/>
      <c r="EN380" s="1"/>
      <c r="EO380" s="1"/>
      <c r="EP380" s="1"/>
      <c r="EQ380" s="1"/>
      <c r="ER380" s="1"/>
      <c r="ES380" s="1"/>
      <c r="ET380" s="1"/>
      <c r="EU380" s="1"/>
      <c r="EV380" s="1"/>
      <c r="EW380" s="1"/>
      <c r="EX380" s="1"/>
      <c r="EY380" s="1"/>
      <c r="EZ380" s="1"/>
      <c r="FA380" s="1"/>
      <c r="FB380" s="1"/>
      <c r="FC380" s="1"/>
      <c r="FD380" s="1"/>
      <c r="FE380" s="1"/>
      <c r="FF380" s="1"/>
      <c r="FG380" s="1"/>
      <c r="FH380" s="1"/>
      <c r="FI380" s="1"/>
      <c r="FJ380" s="1"/>
      <c r="FK380" s="1"/>
      <c r="FL380" s="1"/>
      <c r="FM380" s="1"/>
    </row>
    <row r="381" spans="1:169" customFormat="1" ht="40.9" customHeight="1">
      <c r="A381" s="1"/>
      <c r="B381" s="220"/>
      <c r="C381" s="211">
        <v>373</v>
      </c>
      <c r="D381" s="31" t="s">
        <v>189</v>
      </c>
      <c r="E381" s="31" t="s">
        <v>189</v>
      </c>
      <c r="F381" s="49" t="s">
        <v>234</v>
      </c>
      <c r="G381" s="31" t="s">
        <v>110</v>
      </c>
      <c r="H381" s="273">
        <f t="shared" si="5"/>
        <v>5000000</v>
      </c>
      <c r="I381" s="48">
        <v>6000000</v>
      </c>
      <c r="J381" s="31" t="s">
        <v>128</v>
      </c>
      <c r="K381" s="31" t="s">
        <v>21</v>
      </c>
      <c r="L381" s="63" t="s">
        <v>231</v>
      </c>
      <c r="M381" s="49" t="s">
        <v>73</v>
      </c>
      <c r="N381" s="49" t="s">
        <v>231</v>
      </c>
      <c r="O381" s="49"/>
      <c r="P381" s="49" t="s">
        <v>189</v>
      </c>
      <c r="Q381" s="6"/>
      <c r="R381" s="238"/>
      <c r="S381" s="18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"/>
      <c r="DS381" s="1"/>
      <c r="DT381" s="1"/>
      <c r="DU381" s="1"/>
      <c r="DV381" s="1"/>
      <c r="DW381" s="1"/>
      <c r="DX381" s="1"/>
      <c r="DY381" s="1"/>
      <c r="DZ381" s="1"/>
      <c r="EA381" s="1"/>
      <c r="EB381" s="1"/>
      <c r="EC381" s="1"/>
      <c r="ED381" s="1"/>
      <c r="EE381" s="1"/>
      <c r="EF381" s="1"/>
      <c r="EG381" s="1"/>
      <c r="EH381" s="1"/>
      <c r="EI381" s="1"/>
      <c r="EJ381" s="1"/>
      <c r="EK381" s="1"/>
      <c r="EL381" s="1"/>
      <c r="EM381" s="1"/>
      <c r="EN381" s="1"/>
      <c r="EO381" s="1"/>
      <c r="EP381" s="1"/>
      <c r="EQ381" s="1"/>
      <c r="ER381" s="1"/>
      <c r="ES381" s="1"/>
      <c r="ET381" s="1"/>
      <c r="EU381" s="1"/>
      <c r="EV381" s="1"/>
      <c r="EW381" s="1"/>
      <c r="EX381" s="1"/>
      <c r="EY381" s="1"/>
      <c r="EZ381" s="1"/>
      <c r="FA381" s="1"/>
      <c r="FB381" s="1"/>
      <c r="FC381" s="1"/>
      <c r="FD381" s="1"/>
      <c r="FE381" s="1"/>
      <c r="FF381" s="1"/>
      <c r="FG381" s="1"/>
      <c r="FH381" s="1"/>
      <c r="FI381" s="1"/>
      <c r="FJ381" s="1"/>
      <c r="FK381" s="1"/>
      <c r="FL381" s="1"/>
      <c r="FM381" s="1"/>
    </row>
    <row r="382" spans="1:169" customFormat="1" ht="40.9" customHeight="1">
      <c r="A382" s="1"/>
      <c r="B382" s="220"/>
      <c r="C382" s="211">
        <v>374</v>
      </c>
      <c r="D382" s="31" t="s">
        <v>189</v>
      </c>
      <c r="E382" s="31" t="s">
        <v>189</v>
      </c>
      <c r="F382" s="49" t="s">
        <v>230</v>
      </c>
      <c r="G382" s="31" t="s">
        <v>110</v>
      </c>
      <c r="H382" s="273">
        <f t="shared" si="5"/>
        <v>32500000</v>
      </c>
      <c r="I382" s="48">
        <v>39000000</v>
      </c>
      <c r="J382" s="31" t="s">
        <v>128</v>
      </c>
      <c r="K382" s="31" t="s">
        <v>21</v>
      </c>
      <c r="L382" s="63" t="s">
        <v>231</v>
      </c>
      <c r="M382" s="49" t="s">
        <v>73</v>
      </c>
      <c r="N382" s="49" t="s">
        <v>231</v>
      </c>
      <c r="O382" s="49"/>
      <c r="P382" s="49" t="s">
        <v>189</v>
      </c>
      <c r="Q382" s="6"/>
      <c r="R382" s="238"/>
      <c r="S382" s="18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1"/>
      <c r="DQ382" s="1"/>
      <c r="DR382" s="1"/>
      <c r="DS382" s="1"/>
      <c r="DT382" s="1"/>
      <c r="DU382" s="1"/>
      <c r="DV382" s="1"/>
      <c r="DW382" s="1"/>
      <c r="DX382" s="1"/>
      <c r="DY382" s="1"/>
      <c r="DZ382" s="1"/>
      <c r="EA382" s="1"/>
      <c r="EB382" s="1"/>
      <c r="EC382" s="1"/>
      <c r="ED382" s="1"/>
      <c r="EE382" s="1"/>
      <c r="EF382" s="1"/>
      <c r="EG382" s="1"/>
      <c r="EH382" s="1"/>
      <c r="EI382" s="1"/>
      <c r="EJ382" s="1"/>
      <c r="EK382" s="1"/>
      <c r="EL382" s="1"/>
      <c r="EM382" s="1"/>
      <c r="EN382" s="1"/>
      <c r="EO382" s="1"/>
      <c r="EP382" s="1"/>
      <c r="EQ382" s="1"/>
      <c r="ER382" s="1"/>
      <c r="ES382" s="1"/>
      <c r="ET382" s="1"/>
      <c r="EU382" s="1"/>
      <c r="EV382" s="1"/>
      <c r="EW382" s="1"/>
      <c r="EX382" s="1"/>
      <c r="EY382" s="1"/>
      <c r="EZ382" s="1"/>
      <c r="FA382" s="1"/>
      <c r="FB382" s="1"/>
      <c r="FC382" s="1"/>
      <c r="FD382" s="1"/>
      <c r="FE382" s="1"/>
      <c r="FF382" s="1"/>
      <c r="FG382" s="1"/>
      <c r="FH382" s="1"/>
      <c r="FI382" s="1"/>
      <c r="FJ382" s="1"/>
      <c r="FK382" s="1"/>
      <c r="FL382" s="1"/>
      <c r="FM382" s="1"/>
    </row>
    <row r="383" spans="1:169" customFormat="1" ht="40.9" customHeight="1">
      <c r="A383" s="1"/>
      <c r="B383" s="220"/>
      <c r="C383" s="211">
        <v>375</v>
      </c>
      <c r="D383" s="31" t="s">
        <v>189</v>
      </c>
      <c r="E383" s="31" t="s">
        <v>189</v>
      </c>
      <c r="F383" s="49" t="s">
        <v>232</v>
      </c>
      <c r="G383" s="31" t="s">
        <v>110</v>
      </c>
      <c r="H383" s="273">
        <f t="shared" si="5"/>
        <v>8333333.333333334</v>
      </c>
      <c r="I383" s="48">
        <v>10000000</v>
      </c>
      <c r="J383" s="31" t="s">
        <v>128</v>
      </c>
      <c r="K383" s="31" t="s">
        <v>21</v>
      </c>
      <c r="L383" s="63" t="s">
        <v>231</v>
      </c>
      <c r="M383" s="49" t="s">
        <v>73</v>
      </c>
      <c r="N383" s="49" t="s">
        <v>231</v>
      </c>
      <c r="O383" s="49"/>
      <c r="P383" s="49" t="s">
        <v>189</v>
      </c>
      <c r="Q383" s="6"/>
      <c r="R383" s="238"/>
      <c r="S383" s="18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1"/>
      <c r="DQ383" s="1"/>
      <c r="DR383" s="1"/>
      <c r="DS383" s="1"/>
      <c r="DT383" s="1"/>
      <c r="DU383" s="1"/>
      <c r="DV383" s="1"/>
      <c r="DW383" s="1"/>
      <c r="DX383" s="1"/>
      <c r="DY383" s="1"/>
      <c r="DZ383" s="1"/>
      <c r="EA383" s="1"/>
      <c r="EB383" s="1"/>
      <c r="EC383" s="1"/>
      <c r="ED383" s="1"/>
      <c r="EE383" s="1"/>
      <c r="EF383" s="1"/>
      <c r="EG383" s="1"/>
      <c r="EH383" s="1"/>
      <c r="EI383" s="1"/>
      <c r="EJ383" s="1"/>
      <c r="EK383" s="1"/>
      <c r="EL383" s="1"/>
      <c r="EM383" s="1"/>
      <c r="EN383" s="1"/>
      <c r="EO383" s="1"/>
      <c r="EP383" s="1"/>
      <c r="EQ383" s="1"/>
      <c r="ER383" s="1"/>
      <c r="ES383" s="1"/>
      <c r="ET383" s="1"/>
      <c r="EU383" s="1"/>
      <c r="EV383" s="1"/>
      <c r="EW383" s="1"/>
      <c r="EX383" s="1"/>
      <c r="EY383" s="1"/>
      <c r="EZ383" s="1"/>
      <c r="FA383" s="1"/>
      <c r="FB383" s="1"/>
      <c r="FC383" s="1"/>
      <c r="FD383" s="1"/>
      <c r="FE383" s="1"/>
      <c r="FF383" s="1"/>
      <c r="FG383" s="1"/>
      <c r="FH383" s="1"/>
      <c r="FI383" s="1"/>
      <c r="FJ383" s="1"/>
      <c r="FK383" s="1"/>
      <c r="FL383" s="1"/>
      <c r="FM383" s="1"/>
    </row>
    <row r="384" spans="1:169" customFormat="1" ht="40.9" customHeight="1">
      <c r="A384" s="1"/>
      <c r="B384" s="220"/>
      <c r="C384" s="211">
        <v>376</v>
      </c>
      <c r="D384" s="31" t="s">
        <v>189</v>
      </c>
      <c r="E384" s="31" t="s">
        <v>189</v>
      </c>
      <c r="F384" s="49" t="s">
        <v>233</v>
      </c>
      <c r="G384" s="31" t="s">
        <v>110</v>
      </c>
      <c r="H384" s="273">
        <f t="shared" si="5"/>
        <v>6333333.333333334</v>
      </c>
      <c r="I384" s="48">
        <v>7600000</v>
      </c>
      <c r="J384" s="31" t="s">
        <v>128</v>
      </c>
      <c r="K384" s="31" t="s">
        <v>21</v>
      </c>
      <c r="L384" s="63" t="s">
        <v>231</v>
      </c>
      <c r="M384" s="49" t="s">
        <v>73</v>
      </c>
      <c r="N384" s="49" t="s">
        <v>231</v>
      </c>
      <c r="O384" s="49"/>
      <c r="P384" s="49" t="s">
        <v>189</v>
      </c>
      <c r="Q384" s="6"/>
      <c r="R384" s="238"/>
      <c r="S384" s="18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1"/>
      <c r="DQ384" s="1"/>
      <c r="DR384" s="1"/>
      <c r="DS384" s="1"/>
      <c r="DT384" s="1"/>
      <c r="DU384" s="1"/>
      <c r="DV384" s="1"/>
      <c r="DW384" s="1"/>
      <c r="DX384" s="1"/>
      <c r="DY384" s="1"/>
      <c r="DZ384" s="1"/>
      <c r="EA384" s="1"/>
      <c r="EB384" s="1"/>
      <c r="EC384" s="1"/>
      <c r="ED384" s="1"/>
      <c r="EE384" s="1"/>
      <c r="EF384" s="1"/>
      <c r="EG384" s="1"/>
      <c r="EH384" s="1"/>
      <c r="EI384" s="1"/>
      <c r="EJ384" s="1"/>
      <c r="EK384" s="1"/>
      <c r="EL384" s="1"/>
      <c r="EM384" s="1"/>
      <c r="EN384" s="1"/>
      <c r="EO384" s="1"/>
      <c r="EP384" s="1"/>
      <c r="EQ384" s="1"/>
      <c r="ER384" s="1"/>
      <c r="ES384" s="1"/>
      <c r="ET384" s="1"/>
      <c r="EU384" s="1"/>
      <c r="EV384" s="1"/>
      <c r="EW384" s="1"/>
      <c r="EX384" s="1"/>
      <c r="EY384" s="1"/>
      <c r="EZ384" s="1"/>
      <c r="FA384" s="1"/>
      <c r="FB384" s="1"/>
      <c r="FC384" s="1"/>
      <c r="FD384" s="1"/>
      <c r="FE384" s="1"/>
      <c r="FF384" s="1"/>
      <c r="FG384" s="1"/>
      <c r="FH384" s="1"/>
      <c r="FI384" s="1"/>
      <c r="FJ384" s="1"/>
      <c r="FK384" s="1"/>
      <c r="FL384" s="1"/>
      <c r="FM384" s="1"/>
    </row>
    <row r="385" spans="1:169" customFormat="1" ht="40.9" customHeight="1">
      <c r="A385" s="1"/>
      <c r="B385" s="220"/>
      <c r="C385" s="211">
        <v>377</v>
      </c>
      <c r="D385" s="31" t="s">
        <v>189</v>
      </c>
      <c r="E385" s="31" t="s">
        <v>189</v>
      </c>
      <c r="F385" s="49" t="s">
        <v>242</v>
      </c>
      <c r="G385" s="31" t="s">
        <v>110</v>
      </c>
      <c r="H385" s="273">
        <f t="shared" ref="H385:H395" si="6">I385/1.2</f>
        <v>1833333.3333333335</v>
      </c>
      <c r="I385" s="48">
        <v>2200000</v>
      </c>
      <c r="J385" s="31" t="s">
        <v>128</v>
      </c>
      <c r="K385" s="31" t="s">
        <v>21</v>
      </c>
      <c r="L385" s="63" t="s">
        <v>231</v>
      </c>
      <c r="M385" s="49" t="s">
        <v>73</v>
      </c>
      <c r="N385" s="49" t="s">
        <v>231</v>
      </c>
      <c r="O385" s="49"/>
      <c r="P385" s="49" t="s">
        <v>189</v>
      </c>
      <c r="Q385" s="6"/>
      <c r="R385" s="238"/>
      <c r="S385" s="18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  <c r="DP385" s="1"/>
      <c r="DQ385" s="1"/>
      <c r="DR385" s="1"/>
      <c r="DS385" s="1"/>
      <c r="DT385" s="1"/>
      <c r="DU385" s="1"/>
      <c r="DV385" s="1"/>
      <c r="DW385" s="1"/>
      <c r="DX385" s="1"/>
      <c r="DY385" s="1"/>
      <c r="DZ385" s="1"/>
      <c r="EA385" s="1"/>
      <c r="EB385" s="1"/>
      <c r="EC385" s="1"/>
      <c r="ED385" s="1"/>
      <c r="EE385" s="1"/>
      <c r="EF385" s="1"/>
      <c r="EG385" s="1"/>
      <c r="EH385" s="1"/>
      <c r="EI385" s="1"/>
      <c r="EJ385" s="1"/>
      <c r="EK385" s="1"/>
      <c r="EL385" s="1"/>
      <c r="EM385" s="1"/>
      <c r="EN385" s="1"/>
      <c r="EO385" s="1"/>
      <c r="EP385" s="1"/>
      <c r="EQ385" s="1"/>
      <c r="ER385" s="1"/>
      <c r="ES385" s="1"/>
      <c r="ET385" s="1"/>
      <c r="EU385" s="1"/>
      <c r="EV385" s="1"/>
      <c r="EW385" s="1"/>
      <c r="EX385" s="1"/>
      <c r="EY385" s="1"/>
      <c r="EZ385" s="1"/>
      <c r="FA385" s="1"/>
      <c r="FB385" s="1"/>
      <c r="FC385" s="1"/>
      <c r="FD385" s="1"/>
      <c r="FE385" s="1"/>
      <c r="FF385" s="1"/>
      <c r="FG385" s="1"/>
      <c r="FH385" s="1"/>
      <c r="FI385" s="1"/>
      <c r="FJ385" s="1"/>
      <c r="FK385" s="1"/>
      <c r="FL385" s="1"/>
      <c r="FM385" s="1"/>
    </row>
    <row r="386" spans="1:169" customFormat="1" ht="40.9" customHeight="1">
      <c r="A386" s="1"/>
      <c r="B386" s="220"/>
      <c r="C386" s="211">
        <v>378</v>
      </c>
      <c r="D386" s="31" t="s">
        <v>189</v>
      </c>
      <c r="E386" s="31" t="s">
        <v>189</v>
      </c>
      <c r="F386" s="49" t="s">
        <v>298</v>
      </c>
      <c r="G386" s="31" t="s">
        <v>110</v>
      </c>
      <c r="H386" s="273">
        <f t="shared" si="6"/>
        <v>475000</v>
      </c>
      <c r="I386" s="48">
        <v>570000</v>
      </c>
      <c r="J386" s="31" t="s">
        <v>128</v>
      </c>
      <c r="K386" s="31" t="s">
        <v>21</v>
      </c>
      <c r="L386" s="63" t="s">
        <v>231</v>
      </c>
      <c r="M386" s="49" t="s">
        <v>73</v>
      </c>
      <c r="N386" s="49" t="s">
        <v>231</v>
      </c>
      <c r="O386" s="49"/>
      <c r="P386" s="49" t="s">
        <v>189</v>
      </c>
      <c r="Q386" s="6"/>
      <c r="R386" s="238"/>
      <c r="S386" s="18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1"/>
      <c r="DQ386" s="1"/>
      <c r="DR386" s="1"/>
      <c r="DS386" s="1"/>
      <c r="DT386" s="1"/>
      <c r="DU386" s="1"/>
      <c r="DV386" s="1"/>
      <c r="DW386" s="1"/>
      <c r="DX386" s="1"/>
      <c r="DY386" s="1"/>
      <c r="DZ386" s="1"/>
      <c r="EA386" s="1"/>
      <c r="EB386" s="1"/>
      <c r="EC386" s="1"/>
      <c r="ED386" s="1"/>
      <c r="EE386" s="1"/>
      <c r="EF386" s="1"/>
      <c r="EG386" s="1"/>
      <c r="EH386" s="1"/>
      <c r="EI386" s="1"/>
      <c r="EJ386" s="1"/>
      <c r="EK386" s="1"/>
      <c r="EL386" s="1"/>
      <c r="EM386" s="1"/>
      <c r="EN386" s="1"/>
      <c r="EO386" s="1"/>
      <c r="EP386" s="1"/>
      <c r="EQ386" s="1"/>
      <c r="ER386" s="1"/>
      <c r="ES386" s="1"/>
      <c r="ET386" s="1"/>
      <c r="EU386" s="1"/>
      <c r="EV386" s="1"/>
      <c r="EW386" s="1"/>
      <c r="EX386" s="1"/>
      <c r="EY386" s="1"/>
      <c r="EZ386" s="1"/>
      <c r="FA386" s="1"/>
      <c r="FB386" s="1"/>
      <c r="FC386" s="1"/>
      <c r="FD386" s="1"/>
      <c r="FE386" s="1"/>
      <c r="FF386" s="1"/>
      <c r="FG386" s="1"/>
      <c r="FH386" s="1"/>
      <c r="FI386" s="1"/>
      <c r="FJ386" s="1"/>
      <c r="FK386" s="1"/>
      <c r="FL386" s="1"/>
      <c r="FM386" s="1"/>
    </row>
    <row r="387" spans="1:169" customFormat="1" ht="40.9" customHeight="1">
      <c r="A387" s="1"/>
      <c r="B387" s="220"/>
      <c r="C387" s="211">
        <v>379</v>
      </c>
      <c r="D387" s="31" t="s">
        <v>189</v>
      </c>
      <c r="E387" s="31" t="s">
        <v>189</v>
      </c>
      <c r="F387" s="49" t="s">
        <v>299</v>
      </c>
      <c r="G387" s="31" t="s">
        <v>110</v>
      </c>
      <c r="H387" s="273">
        <f t="shared" si="6"/>
        <v>230000</v>
      </c>
      <c r="I387" s="48">
        <v>276000</v>
      </c>
      <c r="J387" s="31" t="s">
        <v>128</v>
      </c>
      <c r="K387" s="31" t="s">
        <v>21</v>
      </c>
      <c r="L387" s="63" t="s">
        <v>231</v>
      </c>
      <c r="M387" s="49" t="s">
        <v>73</v>
      </c>
      <c r="N387" s="49" t="s">
        <v>231</v>
      </c>
      <c r="O387" s="49"/>
      <c r="P387" s="49" t="s">
        <v>189</v>
      </c>
      <c r="Q387" s="6"/>
      <c r="R387" s="238"/>
      <c r="S387" s="18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  <c r="DP387" s="1"/>
      <c r="DQ387" s="1"/>
      <c r="DR387" s="1"/>
      <c r="DS387" s="1"/>
      <c r="DT387" s="1"/>
      <c r="DU387" s="1"/>
      <c r="DV387" s="1"/>
      <c r="DW387" s="1"/>
      <c r="DX387" s="1"/>
      <c r="DY387" s="1"/>
      <c r="DZ387" s="1"/>
      <c r="EA387" s="1"/>
      <c r="EB387" s="1"/>
      <c r="EC387" s="1"/>
      <c r="ED387" s="1"/>
      <c r="EE387" s="1"/>
      <c r="EF387" s="1"/>
      <c r="EG387" s="1"/>
      <c r="EH387" s="1"/>
      <c r="EI387" s="1"/>
      <c r="EJ387" s="1"/>
      <c r="EK387" s="1"/>
      <c r="EL387" s="1"/>
      <c r="EM387" s="1"/>
      <c r="EN387" s="1"/>
      <c r="EO387" s="1"/>
      <c r="EP387" s="1"/>
      <c r="EQ387" s="1"/>
      <c r="ER387" s="1"/>
      <c r="ES387" s="1"/>
      <c r="ET387" s="1"/>
      <c r="EU387" s="1"/>
      <c r="EV387" s="1"/>
      <c r="EW387" s="1"/>
      <c r="EX387" s="1"/>
      <c r="EY387" s="1"/>
      <c r="EZ387" s="1"/>
      <c r="FA387" s="1"/>
      <c r="FB387" s="1"/>
      <c r="FC387" s="1"/>
      <c r="FD387" s="1"/>
      <c r="FE387" s="1"/>
      <c r="FF387" s="1"/>
      <c r="FG387" s="1"/>
      <c r="FH387" s="1"/>
      <c r="FI387" s="1"/>
      <c r="FJ387" s="1"/>
      <c r="FK387" s="1"/>
      <c r="FL387" s="1"/>
      <c r="FM387" s="1"/>
    </row>
    <row r="388" spans="1:169" customFormat="1" ht="40.9" customHeight="1">
      <c r="A388" s="1"/>
      <c r="B388" s="220"/>
      <c r="C388" s="211">
        <v>380</v>
      </c>
      <c r="D388" s="31" t="s">
        <v>189</v>
      </c>
      <c r="E388" s="31" t="s">
        <v>189</v>
      </c>
      <c r="F388" s="49" t="s">
        <v>300</v>
      </c>
      <c r="G388" s="31" t="s">
        <v>110</v>
      </c>
      <c r="H388" s="273">
        <f t="shared" si="6"/>
        <v>165000</v>
      </c>
      <c r="I388" s="48">
        <v>198000</v>
      </c>
      <c r="J388" s="31" t="s">
        <v>128</v>
      </c>
      <c r="K388" s="31" t="s">
        <v>21</v>
      </c>
      <c r="L388" s="63" t="s">
        <v>231</v>
      </c>
      <c r="M388" s="49" t="s">
        <v>73</v>
      </c>
      <c r="N388" s="49" t="s">
        <v>231</v>
      </c>
      <c r="O388" s="49"/>
      <c r="P388" s="49" t="s">
        <v>189</v>
      </c>
      <c r="Q388" s="6"/>
      <c r="R388" s="238"/>
      <c r="S388" s="18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  <c r="DX388" s="1"/>
      <c r="DY388" s="1"/>
      <c r="DZ388" s="1"/>
      <c r="EA388" s="1"/>
      <c r="EB388" s="1"/>
      <c r="EC388" s="1"/>
      <c r="ED388" s="1"/>
      <c r="EE388" s="1"/>
      <c r="EF388" s="1"/>
      <c r="EG388" s="1"/>
      <c r="EH388" s="1"/>
      <c r="EI388" s="1"/>
      <c r="EJ388" s="1"/>
      <c r="EK388" s="1"/>
      <c r="EL388" s="1"/>
      <c r="EM388" s="1"/>
      <c r="EN388" s="1"/>
      <c r="EO388" s="1"/>
      <c r="EP388" s="1"/>
      <c r="EQ388" s="1"/>
      <c r="ER388" s="1"/>
      <c r="ES388" s="1"/>
      <c r="ET388" s="1"/>
      <c r="EU388" s="1"/>
      <c r="EV388" s="1"/>
      <c r="EW388" s="1"/>
      <c r="EX388" s="1"/>
      <c r="EY388" s="1"/>
      <c r="EZ388" s="1"/>
      <c r="FA388" s="1"/>
      <c r="FB388" s="1"/>
      <c r="FC388" s="1"/>
      <c r="FD388" s="1"/>
      <c r="FE388" s="1"/>
      <c r="FF388" s="1"/>
      <c r="FG388" s="1"/>
      <c r="FH388" s="1"/>
      <c r="FI388" s="1"/>
      <c r="FJ388" s="1"/>
      <c r="FK388" s="1"/>
      <c r="FL388" s="1"/>
      <c r="FM388" s="1"/>
    </row>
    <row r="389" spans="1:169" customFormat="1" ht="40.9" customHeight="1">
      <c r="A389" s="1"/>
      <c r="B389" s="220"/>
      <c r="C389" s="211">
        <v>381</v>
      </c>
      <c r="D389" s="31" t="s">
        <v>189</v>
      </c>
      <c r="E389" s="31" t="s">
        <v>189</v>
      </c>
      <c r="F389" s="49" t="s">
        <v>301</v>
      </c>
      <c r="G389" s="31" t="s">
        <v>110</v>
      </c>
      <c r="H389" s="273">
        <f t="shared" si="6"/>
        <v>117500</v>
      </c>
      <c r="I389" s="48">
        <v>141000</v>
      </c>
      <c r="J389" s="31" t="s">
        <v>128</v>
      </c>
      <c r="K389" s="31" t="s">
        <v>21</v>
      </c>
      <c r="L389" s="63" t="s">
        <v>231</v>
      </c>
      <c r="M389" s="49" t="s">
        <v>73</v>
      </c>
      <c r="N389" s="49" t="s">
        <v>231</v>
      </c>
      <c r="O389" s="49"/>
      <c r="P389" s="49" t="s">
        <v>189</v>
      </c>
      <c r="Q389" s="6"/>
      <c r="R389" s="238"/>
      <c r="S389" s="18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  <c r="DW389" s="1"/>
      <c r="DX389" s="1"/>
      <c r="DY389" s="1"/>
      <c r="DZ389" s="1"/>
      <c r="EA389" s="1"/>
      <c r="EB389" s="1"/>
      <c r="EC389" s="1"/>
      <c r="ED389" s="1"/>
      <c r="EE389" s="1"/>
      <c r="EF389" s="1"/>
      <c r="EG389" s="1"/>
      <c r="EH389" s="1"/>
      <c r="EI389" s="1"/>
      <c r="EJ389" s="1"/>
      <c r="EK389" s="1"/>
      <c r="EL389" s="1"/>
      <c r="EM389" s="1"/>
      <c r="EN389" s="1"/>
      <c r="EO389" s="1"/>
      <c r="EP389" s="1"/>
      <c r="EQ389" s="1"/>
      <c r="ER389" s="1"/>
      <c r="ES389" s="1"/>
      <c r="ET389" s="1"/>
      <c r="EU389" s="1"/>
      <c r="EV389" s="1"/>
      <c r="EW389" s="1"/>
      <c r="EX389" s="1"/>
      <c r="EY389" s="1"/>
      <c r="EZ389" s="1"/>
      <c r="FA389" s="1"/>
      <c r="FB389" s="1"/>
      <c r="FC389" s="1"/>
      <c r="FD389" s="1"/>
      <c r="FE389" s="1"/>
      <c r="FF389" s="1"/>
      <c r="FG389" s="1"/>
      <c r="FH389" s="1"/>
      <c r="FI389" s="1"/>
      <c r="FJ389" s="1"/>
      <c r="FK389" s="1"/>
      <c r="FL389" s="1"/>
      <c r="FM389" s="1"/>
    </row>
    <row r="390" spans="1:169" customFormat="1" ht="40.9" customHeight="1">
      <c r="A390" s="1"/>
      <c r="B390" s="220"/>
      <c r="C390" s="211">
        <v>382</v>
      </c>
      <c r="D390" s="31" t="s">
        <v>189</v>
      </c>
      <c r="E390" s="31" t="s">
        <v>189</v>
      </c>
      <c r="F390" s="49" t="s">
        <v>302</v>
      </c>
      <c r="G390" s="31" t="s">
        <v>110</v>
      </c>
      <c r="H390" s="273">
        <f t="shared" si="6"/>
        <v>100000</v>
      </c>
      <c r="I390" s="48">
        <v>120000</v>
      </c>
      <c r="J390" s="31" t="s">
        <v>128</v>
      </c>
      <c r="K390" s="31" t="s">
        <v>21</v>
      </c>
      <c r="L390" s="63" t="s">
        <v>231</v>
      </c>
      <c r="M390" s="49" t="s">
        <v>73</v>
      </c>
      <c r="N390" s="49" t="s">
        <v>231</v>
      </c>
      <c r="O390" s="49"/>
      <c r="P390" s="49" t="s">
        <v>189</v>
      </c>
      <c r="Q390" s="6"/>
      <c r="R390" s="238"/>
      <c r="S390" s="18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O390" s="1"/>
      <c r="DP390" s="1"/>
      <c r="DQ390" s="1"/>
      <c r="DR390" s="1"/>
      <c r="DS390" s="1"/>
      <c r="DT390" s="1"/>
      <c r="DU390" s="1"/>
      <c r="DV390" s="1"/>
      <c r="DW390" s="1"/>
      <c r="DX390" s="1"/>
      <c r="DY390" s="1"/>
      <c r="DZ390" s="1"/>
      <c r="EA390" s="1"/>
      <c r="EB390" s="1"/>
      <c r="EC390" s="1"/>
      <c r="ED390" s="1"/>
      <c r="EE390" s="1"/>
      <c r="EF390" s="1"/>
      <c r="EG390" s="1"/>
      <c r="EH390" s="1"/>
      <c r="EI390" s="1"/>
      <c r="EJ390" s="1"/>
      <c r="EK390" s="1"/>
      <c r="EL390" s="1"/>
      <c r="EM390" s="1"/>
      <c r="EN390" s="1"/>
      <c r="EO390" s="1"/>
      <c r="EP390" s="1"/>
      <c r="EQ390" s="1"/>
      <c r="ER390" s="1"/>
      <c r="ES390" s="1"/>
      <c r="ET390" s="1"/>
      <c r="EU390" s="1"/>
      <c r="EV390" s="1"/>
      <c r="EW390" s="1"/>
      <c r="EX390" s="1"/>
      <c r="EY390" s="1"/>
      <c r="EZ390" s="1"/>
      <c r="FA390" s="1"/>
      <c r="FB390" s="1"/>
      <c r="FC390" s="1"/>
      <c r="FD390" s="1"/>
      <c r="FE390" s="1"/>
      <c r="FF390" s="1"/>
      <c r="FG390" s="1"/>
      <c r="FH390" s="1"/>
      <c r="FI390" s="1"/>
      <c r="FJ390" s="1"/>
      <c r="FK390" s="1"/>
      <c r="FL390" s="1"/>
      <c r="FM390" s="1"/>
    </row>
    <row r="391" spans="1:169" customFormat="1" ht="40.9" customHeight="1">
      <c r="A391" s="1"/>
      <c r="B391" s="220"/>
      <c r="C391" s="211">
        <v>383</v>
      </c>
      <c r="D391" s="31" t="s">
        <v>189</v>
      </c>
      <c r="E391" s="31" t="s">
        <v>189</v>
      </c>
      <c r="F391" s="49" t="s">
        <v>303</v>
      </c>
      <c r="G391" s="31" t="s">
        <v>110</v>
      </c>
      <c r="H391" s="273">
        <f t="shared" si="6"/>
        <v>91666.666666666672</v>
      </c>
      <c r="I391" s="48">
        <v>110000</v>
      </c>
      <c r="J391" s="31" t="s">
        <v>128</v>
      </c>
      <c r="K391" s="31" t="s">
        <v>21</v>
      </c>
      <c r="L391" s="63" t="s">
        <v>231</v>
      </c>
      <c r="M391" s="49" t="s">
        <v>73</v>
      </c>
      <c r="N391" s="49" t="s">
        <v>231</v>
      </c>
      <c r="O391" s="49"/>
      <c r="P391" s="49" t="s">
        <v>189</v>
      </c>
      <c r="Q391" s="6"/>
      <c r="R391" s="238"/>
      <c r="S391" s="18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  <c r="DO391" s="1"/>
      <c r="DP391" s="1"/>
      <c r="DQ391" s="1"/>
      <c r="DR391" s="1"/>
      <c r="DS391" s="1"/>
      <c r="DT391" s="1"/>
      <c r="DU391" s="1"/>
      <c r="DV391" s="1"/>
      <c r="DW391" s="1"/>
      <c r="DX391" s="1"/>
      <c r="DY391" s="1"/>
      <c r="DZ391" s="1"/>
      <c r="EA391" s="1"/>
      <c r="EB391" s="1"/>
      <c r="EC391" s="1"/>
      <c r="ED391" s="1"/>
      <c r="EE391" s="1"/>
      <c r="EF391" s="1"/>
      <c r="EG391" s="1"/>
      <c r="EH391" s="1"/>
      <c r="EI391" s="1"/>
      <c r="EJ391" s="1"/>
      <c r="EK391" s="1"/>
      <c r="EL391" s="1"/>
      <c r="EM391" s="1"/>
      <c r="EN391" s="1"/>
      <c r="EO391" s="1"/>
      <c r="EP391" s="1"/>
      <c r="EQ391" s="1"/>
      <c r="ER391" s="1"/>
      <c r="ES391" s="1"/>
      <c r="ET391" s="1"/>
      <c r="EU391" s="1"/>
      <c r="EV391" s="1"/>
      <c r="EW391" s="1"/>
      <c r="EX391" s="1"/>
      <c r="EY391" s="1"/>
      <c r="EZ391" s="1"/>
      <c r="FA391" s="1"/>
      <c r="FB391" s="1"/>
      <c r="FC391" s="1"/>
      <c r="FD391" s="1"/>
      <c r="FE391" s="1"/>
      <c r="FF391" s="1"/>
      <c r="FG391" s="1"/>
      <c r="FH391" s="1"/>
      <c r="FI391" s="1"/>
      <c r="FJ391" s="1"/>
      <c r="FK391" s="1"/>
      <c r="FL391" s="1"/>
      <c r="FM391" s="1"/>
    </row>
    <row r="392" spans="1:169" customFormat="1" ht="40.9" customHeight="1">
      <c r="A392" s="1"/>
      <c r="B392" s="220"/>
      <c r="C392" s="211">
        <v>384</v>
      </c>
      <c r="D392" s="31" t="s">
        <v>189</v>
      </c>
      <c r="E392" s="31" t="s">
        <v>189</v>
      </c>
      <c r="F392" s="49" t="s">
        <v>304</v>
      </c>
      <c r="G392" s="31" t="s">
        <v>110</v>
      </c>
      <c r="H392" s="273">
        <f t="shared" si="6"/>
        <v>72500</v>
      </c>
      <c r="I392" s="48">
        <v>87000</v>
      </c>
      <c r="J392" s="31" t="s">
        <v>128</v>
      </c>
      <c r="K392" s="31" t="s">
        <v>21</v>
      </c>
      <c r="L392" s="63" t="s">
        <v>231</v>
      </c>
      <c r="M392" s="49" t="s">
        <v>73</v>
      </c>
      <c r="N392" s="49" t="s">
        <v>231</v>
      </c>
      <c r="O392" s="49"/>
      <c r="P392" s="49" t="s">
        <v>189</v>
      </c>
      <c r="Q392" s="6"/>
      <c r="R392" s="238"/>
      <c r="S392" s="18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  <c r="DO392" s="1"/>
      <c r="DP392" s="1"/>
      <c r="DQ392" s="1"/>
      <c r="DR392" s="1"/>
      <c r="DS392" s="1"/>
      <c r="DT392" s="1"/>
      <c r="DU392" s="1"/>
      <c r="DV392" s="1"/>
      <c r="DW392" s="1"/>
      <c r="DX392" s="1"/>
      <c r="DY392" s="1"/>
      <c r="DZ392" s="1"/>
      <c r="EA392" s="1"/>
      <c r="EB392" s="1"/>
      <c r="EC392" s="1"/>
      <c r="ED392" s="1"/>
      <c r="EE392" s="1"/>
      <c r="EF392" s="1"/>
      <c r="EG392" s="1"/>
      <c r="EH392" s="1"/>
      <c r="EI392" s="1"/>
      <c r="EJ392" s="1"/>
      <c r="EK392" s="1"/>
      <c r="EL392" s="1"/>
      <c r="EM392" s="1"/>
      <c r="EN392" s="1"/>
      <c r="EO392" s="1"/>
      <c r="EP392" s="1"/>
      <c r="EQ392" s="1"/>
      <c r="ER392" s="1"/>
      <c r="ES392" s="1"/>
      <c r="ET392" s="1"/>
      <c r="EU392" s="1"/>
      <c r="EV392" s="1"/>
      <c r="EW392" s="1"/>
      <c r="EX392" s="1"/>
      <c r="EY392" s="1"/>
      <c r="EZ392" s="1"/>
      <c r="FA392" s="1"/>
      <c r="FB392" s="1"/>
      <c r="FC392" s="1"/>
      <c r="FD392" s="1"/>
      <c r="FE392" s="1"/>
      <c r="FF392" s="1"/>
      <c r="FG392" s="1"/>
      <c r="FH392" s="1"/>
      <c r="FI392" s="1"/>
      <c r="FJ392" s="1"/>
      <c r="FK392" s="1"/>
      <c r="FL392" s="1"/>
      <c r="FM392" s="1"/>
    </row>
    <row r="393" spans="1:169" customFormat="1" ht="40.9" customHeight="1">
      <c r="A393" s="1"/>
      <c r="B393" s="220"/>
      <c r="C393" s="211">
        <v>385</v>
      </c>
      <c r="D393" s="31" t="s">
        <v>189</v>
      </c>
      <c r="E393" s="31" t="s">
        <v>189</v>
      </c>
      <c r="F393" s="49" t="s">
        <v>305</v>
      </c>
      <c r="G393" s="31" t="s">
        <v>110</v>
      </c>
      <c r="H393" s="273">
        <f t="shared" si="6"/>
        <v>60833.333333333336</v>
      </c>
      <c r="I393" s="48">
        <v>73000</v>
      </c>
      <c r="J393" s="31" t="s">
        <v>128</v>
      </c>
      <c r="K393" s="31" t="s">
        <v>21</v>
      </c>
      <c r="L393" s="63" t="s">
        <v>231</v>
      </c>
      <c r="M393" s="49" t="s">
        <v>73</v>
      </c>
      <c r="N393" s="49" t="s">
        <v>231</v>
      </c>
      <c r="O393" s="49" t="s">
        <v>189</v>
      </c>
      <c r="P393" s="49" t="s">
        <v>189</v>
      </c>
      <c r="Q393" s="6"/>
      <c r="R393" s="238"/>
      <c r="S393" s="18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O393" s="1"/>
      <c r="DP393" s="1"/>
      <c r="DQ393" s="1"/>
      <c r="DR393" s="1"/>
      <c r="DS393" s="1"/>
      <c r="DT393" s="1"/>
      <c r="DU393" s="1"/>
      <c r="DV393" s="1"/>
      <c r="DW393" s="1"/>
      <c r="DX393" s="1"/>
      <c r="DY393" s="1"/>
      <c r="DZ393" s="1"/>
      <c r="EA393" s="1"/>
      <c r="EB393" s="1"/>
      <c r="EC393" s="1"/>
      <c r="ED393" s="1"/>
      <c r="EE393" s="1"/>
      <c r="EF393" s="1"/>
      <c r="EG393" s="1"/>
      <c r="EH393" s="1"/>
      <c r="EI393" s="1"/>
      <c r="EJ393" s="1"/>
      <c r="EK393" s="1"/>
      <c r="EL393" s="1"/>
      <c r="EM393" s="1"/>
      <c r="EN393" s="1"/>
      <c r="EO393" s="1"/>
      <c r="EP393" s="1"/>
      <c r="EQ393" s="1"/>
      <c r="ER393" s="1"/>
      <c r="ES393" s="1"/>
      <c r="ET393" s="1"/>
      <c r="EU393" s="1"/>
      <c r="EV393" s="1"/>
      <c r="EW393" s="1"/>
      <c r="EX393" s="1"/>
      <c r="EY393" s="1"/>
      <c r="EZ393" s="1"/>
      <c r="FA393" s="1"/>
      <c r="FB393" s="1"/>
      <c r="FC393" s="1"/>
      <c r="FD393" s="1"/>
      <c r="FE393" s="1"/>
      <c r="FF393" s="1"/>
      <c r="FG393" s="1"/>
      <c r="FH393" s="1"/>
      <c r="FI393" s="1"/>
      <c r="FJ393" s="1"/>
      <c r="FK393" s="1"/>
      <c r="FL393" s="1"/>
      <c r="FM393" s="1"/>
    </row>
    <row r="394" spans="1:169" customFormat="1" ht="40.9" customHeight="1">
      <c r="A394" s="1"/>
      <c r="B394" s="220"/>
      <c r="C394" s="211">
        <v>386</v>
      </c>
      <c r="D394" s="31" t="s">
        <v>189</v>
      </c>
      <c r="E394" s="31" t="s">
        <v>189</v>
      </c>
      <c r="F394" s="49" t="s">
        <v>306</v>
      </c>
      <c r="G394" s="31" t="s">
        <v>110</v>
      </c>
      <c r="H394" s="273">
        <f t="shared" si="6"/>
        <v>33333.333333333336</v>
      </c>
      <c r="I394" s="48">
        <v>40000</v>
      </c>
      <c r="J394" s="31" t="s">
        <v>128</v>
      </c>
      <c r="K394" s="31" t="s">
        <v>21</v>
      </c>
      <c r="L394" s="63" t="s">
        <v>231</v>
      </c>
      <c r="M394" s="49" t="s">
        <v>73</v>
      </c>
      <c r="N394" s="49" t="s">
        <v>231</v>
      </c>
      <c r="O394" s="49"/>
      <c r="P394" s="49" t="s">
        <v>189</v>
      </c>
      <c r="Q394" s="6"/>
      <c r="R394" s="238"/>
      <c r="S394" s="18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O394" s="1"/>
      <c r="DP394" s="1"/>
      <c r="DQ394" s="1"/>
      <c r="DR394" s="1"/>
      <c r="DS394" s="1"/>
      <c r="DT394" s="1"/>
      <c r="DU394" s="1"/>
      <c r="DV394" s="1"/>
      <c r="DW394" s="1"/>
      <c r="DX394" s="1"/>
      <c r="DY394" s="1"/>
      <c r="DZ394" s="1"/>
      <c r="EA394" s="1"/>
      <c r="EB394" s="1"/>
      <c r="EC394" s="1"/>
      <c r="ED394" s="1"/>
      <c r="EE394" s="1"/>
      <c r="EF394" s="1"/>
      <c r="EG394" s="1"/>
      <c r="EH394" s="1"/>
      <c r="EI394" s="1"/>
      <c r="EJ394" s="1"/>
      <c r="EK394" s="1"/>
      <c r="EL394" s="1"/>
      <c r="EM394" s="1"/>
      <c r="EN394" s="1"/>
      <c r="EO394" s="1"/>
      <c r="EP394" s="1"/>
      <c r="EQ394" s="1"/>
      <c r="ER394" s="1"/>
      <c r="ES394" s="1"/>
      <c r="ET394" s="1"/>
      <c r="EU394" s="1"/>
      <c r="EV394" s="1"/>
      <c r="EW394" s="1"/>
      <c r="EX394" s="1"/>
      <c r="EY394" s="1"/>
      <c r="EZ394" s="1"/>
      <c r="FA394" s="1"/>
      <c r="FB394" s="1"/>
      <c r="FC394" s="1"/>
      <c r="FD394" s="1"/>
      <c r="FE394" s="1"/>
      <c r="FF394" s="1"/>
      <c r="FG394" s="1"/>
      <c r="FH394" s="1"/>
      <c r="FI394" s="1"/>
      <c r="FJ394" s="1"/>
      <c r="FK394" s="1"/>
      <c r="FL394" s="1"/>
      <c r="FM394" s="1"/>
    </row>
    <row r="395" spans="1:169" customFormat="1" ht="40.9" customHeight="1">
      <c r="A395" s="1"/>
      <c r="B395" s="220"/>
      <c r="C395" s="211"/>
      <c r="D395" s="31"/>
      <c r="E395" s="31"/>
      <c r="F395" s="49"/>
      <c r="G395" s="31"/>
      <c r="H395" s="107">
        <f t="shared" si="6"/>
        <v>0</v>
      </c>
      <c r="I395" s="48"/>
      <c r="J395" s="31"/>
      <c r="K395" s="31"/>
      <c r="L395" s="63"/>
      <c r="M395" s="49"/>
      <c r="N395" s="49"/>
      <c r="O395" s="49"/>
      <c r="P395" s="49"/>
      <c r="Q395" s="6"/>
      <c r="R395" s="238"/>
      <c r="S395" s="18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  <c r="DW395" s="1"/>
      <c r="DX395" s="1"/>
      <c r="DY395" s="1"/>
      <c r="DZ395" s="1"/>
      <c r="EA395" s="1"/>
      <c r="EB395" s="1"/>
      <c r="EC395" s="1"/>
      <c r="ED395" s="1"/>
      <c r="EE395" s="1"/>
      <c r="EF395" s="1"/>
      <c r="EG395" s="1"/>
      <c r="EH395" s="1"/>
      <c r="EI395" s="1"/>
      <c r="EJ395" s="1"/>
      <c r="EK395" s="1"/>
      <c r="EL395" s="1"/>
      <c r="EM395" s="1"/>
      <c r="EN395" s="1"/>
      <c r="EO395" s="1"/>
      <c r="EP395" s="1"/>
      <c r="EQ395" s="1"/>
      <c r="ER395" s="1"/>
      <c r="ES395" s="1"/>
      <c r="ET395" s="1"/>
      <c r="EU395" s="1"/>
      <c r="EV395" s="1"/>
      <c r="EW395" s="1"/>
      <c r="EX395" s="1"/>
      <c r="EY395" s="1"/>
      <c r="EZ395" s="1"/>
      <c r="FA395" s="1"/>
      <c r="FB395" s="1"/>
      <c r="FC395" s="1"/>
      <c r="FD395" s="1"/>
      <c r="FE395" s="1"/>
      <c r="FF395" s="1"/>
      <c r="FG395" s="1"/>
      <c r="FH395" s="1"/>
      <c r="FI395" s="1"/>
      <c r="FJ395" s="1"/>
      <c r="FK395" s="1"/>
      <c r="FL395" s="1"/>
      <c r="FM395" s="1"/>
    </row>
    <row r="396" spans="1:169" ht="21" customHeight="1">
      <c r="G396" s="87" t="s">
        <v>313</v>
      </c>
      <c r="H396" s="109"/>
      <c r="I396" s="183">
        <f>+SUM(I9:I395)</f>
        <v>548445267.43885708</v>
      </c>
    </row>
    <row r="397" spans="1:169" ht="21" customHeight="1">
      <c r="G397" s="88" t="s">
        <v>314</v>
      </c>
      <c r="H397" s="110"/>
      <c r="I397" s="91">
        <f>SUBTOTAL(9,Zásobník4[Predpokladané náklady na realizáciu projektu '[eur s DPH']2])</f>
        <v>548445267.43885708</v>
      </c>
    </row>
    <row r="398" spans="1:169" ht="21" customHeight="1">
      <c r="G398" s="88" t="s">
        <v>316</v>
      </c>
      <c r="H398" s="110"/>
      <c r="I398" s="91">
        <f>SUBTOTAL(109,Zásobník4[Predpokladané náklady na realizáciu projektu '[eur s DPH']2])</f>
        <v>548445267.43885708</v>
      </c>
    </row>
    <row r="401" spans="10:10" ht="40.9" customHeight="1">
      <c r="J401" s="136"/>
    </row>
  </sheetData>
  <mergeCells count="7">
    <mergeCell ref="M4:N4"/>
    <mergeCell ref="O4:P4"/>
    <mergeCell ref="D6:G6"/>
    <mergeCell ref="C2:F2"/>
    <mergeCell ref="D4:G4"/>
    <mergeCell ref="I4:J4"/>
    <mergeCell ref="K4:L4"/>
  </mergeCells>
  <pageMargins left="0.15833333333333333" right="0.31666666666666665" top="0.50818181818181818" bottom="0.75" header="0.3" footer="0.3"/>
  <pageSetup paperSize="8" scale="68" fitToHeight="0" orientation="landscape" r:id="rId1"/>
  <headerFooter>
    <oddHeader>&amp;R&amp;G</oddHeader>
  </headerFooter>
  <legacy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3</vt:i4>
      </vt:variant>
    </vt:vector>
  </HeadingPairs>
  <TitlesOfParts>
    <vt:vector size="7" baseType="lpstr">
      <vt:lpstr>Zásobník inv.zámerov</vt:lpstr>
      <vt:lpstr>Zásobník nad 1M</vt:lpstr>
      <vt:lpstr>Pivot sumár</vt:lpstr>
      <vt:lpstr>Investičné požiadavky rezortu</vt:lpstr>
      <vt:lpstr>'Investičné požiadavky rezortu'!Oblasť_tlače</vt:lpstr>
      <vt:lpstr>'Zásobník inv.zámerov'!Oblasť_tlače</vt:lpstr>
      <vt:lpstr>'Zásobník nad 1M'!Oblasť_tlače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2024-03-01T13:25:21Z</dcterms:modified>
</cp:coreProperties>
</file>